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6\Sjednica NSRS 16 12 2025\"/>
    </mc:Choice>
  </mc:AlternateContent>
  <bookViews>
    <workbookView xWindow="0" yWindow="0" windowWidth="23040" windowHeight="9195" tabRatio="693" activeTab="1"/>
  </bookViews>
  <sheets>
    <sheet name="Sadržaj" sheetId="15" r:id="rId1"/>
    <sheet name="Opšti dio" sheetId="4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'Opšti dio'!$A$1:$F$299</definedName>
    <definedName name="_xlnm._FilterDatabase" localSheetId="3" hidden="1">'Prihodi - Fond 02'!$A$4:$C$841</definedName>
    <definedName name="_xlnm._FilterDatabase" localSheetId="2" hidden="1">Rashodi!$A$1:$F$5002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dio'!$A$1:$F$296</definedName>
    <definedName name="_xlnm.Print_Area" localSheetId="3">'Prihodi - Fond 02'!$A$1:$C$841</definedName>
    <definedName name="_xlnm.Print_Area" localSheetId="2">Rashodi!$A$1:$F$5001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Rashodi!$3:$4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417" i="2" l="1"/>
  <c r="E417" i="2"/>
  <c r="C417" i="2"/>
  <c r="C762" i="14" l="1"/>
  <c r="E4997" i="2" l="1"/>
  <c r="E4996" i="2" s="1"/>
  <c r="D4997" i="2"/>
  <c r="D4996" i="2" s="1"/>
  <c r="C4997" i="2"/>
  <c r="C4996" i="2" s="1"/>
  <c r="E4922" i="2"/>
  <c r="D4922" i="2"/>
  <c r="C4922" i="2"/>
  <c r="E4920" i="2"/>
  <c r="D4920" i="2"/>
  <c r="C4920" i="2"/>
  <c r="E4903" i="2"/>
  <c r="D4903" i="2"/>
  <c r="C4903" i="2"/>
  <c r="E4901" i="2"/>
  <c r="D4901" i="2"/>
  <c r="C4901" i="2"/>
  <c r="E4798" i="2"/>
  <c r="D4798" i="2"/>
  <c r="C4798" i="2"/>
  <c r="E4788" i="2"/>
  <c r="D4788" i="2"/>
  <c r="C4788" i="2"/>
  <c r="E4754" i="2"/>
  <c r="D4754" i="2"/>
  <c r="C4754" i="2"/>
  <c r="E4743" i="2"/>
  <c r="D4743" i="2"/>
  <c r="C4743" i="2"/>
  <c r="E4712" i="2"/>
  <c r="E4711" i="2" s="1"/>
  <c r="D4712" i="2"/>
  <c r="D4711" i="2" s="1"/>
  <c r="C4712" i="2"/>
  <c r="C4711" i="2" s="1"/>
  <c r="E4667" i="2"/>
  <c r="D4667" i="2"/>
  <c r="C4667" i="2"/>
  <c r="E4587" i="2"/>
  <c r="D4587" i="2"/>
  <c r="C4587" i="2"/>
  <c r="E4551" i="2"/>
  <c r="D4551" i="2"/>
  <c r="C4551" i="2"/>
  <c r="E4422" i="2"/>
  <c r="D4422" i="2"/>
  <c r="C4422" i="2"/>
  <c r="E4419" i="2"/>
  <c r="D4419" i="2"/>
  <c r="C4419" i="2"/>
  <c r="E4382" i="2"/>
  <c r="D4382" i="2"/>
  <c r="C4382" i="2"/>
  <c r="E4222" i="2"/>
  <c r="D4222" i="2"/>
  <c r="C4222" i="2"/>
  <c r="E4205" i="2"/>
  <c r="D4205" i="2"/>
  <c r="C4205" i="2"/>
  <c r="E4127" i="2"/>
  <c r="D4127" i="2"/>
  <c r="C4127" i="2"/>
  <c r="E4076" i="2"/>
  <c r="D4076" i="2"/>
  <c r="C4076" i="2"/>
  <c r="E4035" i="2"/>
  <c r="D4035" i="2"/>
  <c r="C4035" i="2"/>
  <c r="E4031" i="2"/>
  <c r="D4031" i="2"/>
  <c r="C4031" i="2"/>
  <c r="E3930" i="2"/>
  <c r="D3930" i="2"/>
  <c r="C3930" i="2"/>
  <c r="E3785" i="2"/>
  <c r="D3785" i="2"/>
  <c r="C3785" i="2"/>
  <c r="E3670" i="2"/>
  <c r="D3670" i="2"/>
  <c r="C3670" i="2"/>
  <c r="E3668" i="2"/>
  <c r="D3668" i="2"/>
  <c r="C3668" i="2"/>
  <c r="E3508" i="2"/>
  <c r="E3507" i="2" s="1"/>
  <c r="D3508" i="2"/>
  <c r="D3507" i="2" s="1"/>
  <c r="C3508" i="2"/>
  <c r="C3507" i="2" s="1"/>
  <c r="E3383" i="2"/>
  <c r="D3383" i="2"/>
  <c r="C3383" i="2"/>
  <c r="E3380" i="2"/>
  <c r="E3379" i="2" s="1"/>
  <c r="D3380" i="2"/>
  <c r="D3379" i="2" s="1"/>
  <c r="C3380" i="2"/>
  <c r="C3379" i="2" s="1"/>
  <c r="E3350" i="2"/>
  <c r="D3350" i="2"/>
  <c r="C3350" i="2"/>
  <c r="E3321" i="2"/>
  <c r="E3320" i="2" s="1"/>
  <c r="D3321" i="2"/>
  <c r="D3320" i="2" s="1"/>
  <c r="C3321" i="2"/>
  <c r="C3320" i="2" s="1"/>
  <c r="E3288" i="2"/>
  <c r="D3288" i="2"/>
  <c r="C3288" i="2"/>
  <c r="D3286" i="2"/>
  <c r="E3251" i="2"/>
  <c r="D3251" i="2"/>
  <c r="C3251" i="2"/>
  <c r="E3217" i="2"/>
  <c r="D3217" i="2"/>
  <c r="C3217" i="2"/>
  <c r="E3070" i="2"/>
  <c r="D3070" i="2"/>
  <c r="C3070" i="2"/>
  <c r="E2999" i="2"/>
  <c r="D2999" i="2"/>
  <c r="C2999" i="2"/>
  <c r="D2968" i="2"/>
  <c r="C2968" i="2"/>
  <c r="E2895" i="2"/>
  <c r="D2895" i="2"/>
  <c r="C2895" i="2"/>
  <c r="E2892" i="2"/>
  <c r="D2892" i="2"/>
  <c r="C2892" i="2"/>
  <c r="E2862" i="2"/>
  <c r="D2862" i="2"/>
  <c r="C2862" i="2"/>
  <c r="E2831" i="2"/>
  <c r="D2831" i="2"/>
  <c r="C2831" i="2"/>
  <c r="E2797" i="2"/>
  <c r="D2797" i="2"/>
  <c r="C2797" i="2"/>
  <c r="E2763" i="2"/>
  <c r="D2763" i="2"/>
  <c r="C2763" i="2"/>
  <c r="D2727" i="2"/>
  <c r="C2727" i="2"/>
  <c r="E2688" i="2"/>
  <c r="D2688" i="2"/>
  <c r="C2688" i="2"/>
  <c r="E2649" i="2"/>
  <c r="D2649" i="2"/>
  <c r="C2649" i="2"/>
  <c r="E2607" i="2"/>
  <c r="D2607" i="2"/>
  <c r="C2607" i="2"/>
  <c r="E2573" i="2"/>
  <c r="D2573" i="2"/>
  <c r="C2573" i="2"/>
  <c r="E2570" i="2"/>
  <c r="D2570" i="2"/>
  <c r="C2570" i="2"/>
  <c r="E2541" i="2"/>
  <c r="D2541" i="2"/>
  <c r="C2541" i="2"/>
  <c r="E2509" i="2"/>
  <c r="D2509" i="2"/>
  <c r="C2509" i="2"/>
  <c r="E2476" i="2"/>
  <c r="D2476" i="2"/>
  <c r="C2476" i="2"/>
  <c r="E2445" i="2"/>
  <c r="D2445" i="2"/>
  <c r="C2445" i="2"/>
  <c r="E2334" i="2"/>
  <c r="D2334" i="2"/>
  <c r="C2334" i="2"/>
  <c r="E2283" i="2"/>
  <c r="D2283" i="2"/>
  <c r="C2283" i="2"/>
  <c r="E2253" i="2"/>
  <c r="D2253" i="2"/>
  <c r="C2253" i="2"/>
  <c r="E2118" i="2"/>
  <c r="D2118" i="2"/>
  <c r="C2118" i="2"/>
  <c r="E2115" i="2"/>
  <c r="E2114" i="2" s="1"/>
  <c r="D2115" i="2"/>
  <c r="D2114" i="2" s="1"/>
  <c r="C2115" i="2"/>
  <c r="C2114" i="2" s="1"/>
  <c r="E2084" i="2"/>
  <c r="D2084" i="2"/>
  <c r="C2084" i="2"/>
  <c r="E2079" i="2"/>
  <c r="D2079" i="2"/>
  <c r="C2079" i="2"/>
  <c r="E2051" i="2"/>
  <c r="D2051" i="2"/>
  <c r="C2051" i="2"/>
  <c r="E2014" i="2"/>
  <c r="D2014" i="2"/>
  <c r="C2014" i="2"/>
  <c r="E1982" i="2"/>
  <c r="D1982" i="2"/>
  <c r="C1982" i="2"/>
  <c r="E1947" i="2"/>
  <c r="D1947" i="2"/>
  <c r="C1947" i="2"/>
  <c r="E1882" i="2"/>
  <c r="E1881" i="2" s="1"/>
  <c r="D1882" i="2"/>
  <c r="D1881" i="2" s="1"/>
  <c r="C1882" i="2"/>
  <c r="C1881" i="2" s="1"/>
  <c r="E1750" i="2"/>
  <c r="D1750" i="2"/>
  <c r="C1750" i="2"/>
  <c r="E1482" i="2"/>
  <c r="D1482" i="2"/>
  <c r="C1482" i="2"/>
  <c r="E1479" i="2"/>
  <c r="E1478" i="2" s="1"/>
  <c r="D1479" i="2"/>
  <c r="D1478" i="2" s="1"/>
  <c r="C1479" i="2"/>
  <c r="C1478" i="2" s="1"/>
  <c r="E1438" i="2"/>
  <c r="D1438" i="2"/>
  <c r="C1438" i="2"/>
  <c r="E1393" i="2"/>
  <c r="D1393" i="2"/>
  <c r="C1393" i="2"/>
  <c r="E1288" i="2"/>
  <c r="D1288" i="2"/>
  <c r="C1288" i="2"/>
  <c r="E1136" i="2"/>
  <c r="D1136" i="2"/>
  <c r="C1136" i="2"/>
  <c r="E1011" i="2"/>
  <c r="D1011" i="2"/>
  <c r="C1011" i="2"/>
  <c r="E975" i="2"/>
  <c r="D975" i="2"/>
  <c r="C975" i="2"/>
  <c r="E972" i="2"/>
  <c r="D972" i="2"/>
  <c r="C972" i="2"/>
  <c r="E915" i="2"/>
  <c r="D915" i="2"/>
  <c r="C915" i="2"/>
  <c r="E778" i="2"/>
  <c r="D778" i="2"/>
  <c r="C778" i="2"/>
  <c r="E745" i="2"/>
  <c r="D745" i="2"/>
  <c r="C745" i="2"/>
  <c r="E703" i="2"/>
  <c r="E702" i="2" s="1"/>
  <c r="D703" i="2"/>
  <c r="D702" i="2" s="1"/>
  <c r="C703" i="2"/>
  <c r="C702" i="2" s="1"/>
  <c r="E668" i="2"/>
  <c r="D668" i="2"/>
  <c r="C668" i="2"/>
  <c r="E590" i="2"/>
  <c r="D590" i="2"/>
  <c r="C590" i="2"/>
  <c r="E501" i="2"/>
  <c r="D501" i="2"/>
  <c r="C501" i="2"/>
  <c r="E45" i="2"/>
  <c r="D45" i="2"/>
  <c r="C45" i="2"/>
  <c r="E42" i="2"/>
  <c r="D42" i="2"/>
  <c r="C42" i="2"/>
  <c r="D4620" i="2" l="1"/>
  <c r="D4630" i="2" l="1"/>
  <c r="C752" i="14" l="1"/>
  <c r="F4565" i="2" l="1"/>
  <c r="F295" i="4" l="1"/>
  <c r="F294" i="4"/>
  <c r="F293" i="4"/>
  <c r="F292" i="4"/>
  <c r="F291" i="4"/>
  <c r="F290" i="4"/>
  <c r="F289" i="4"/>
  <c r="F288" i="4"/>
  <c r="F286" i="4"/>
  <c r="F4998" i="2"/>
  <c r="F4995" i="2"/>
  <c r="F4994" i="2"/>
  <c r="F4993" i="2"/>
  <c r="F4992" i="2"/>
  <c r="F4989" i="2"/>
  <c r="F4987" i="2"/>
  <c r="F4984" i="2"/>
  <c r="F4973" i="2"/>
  <c r="F4969" i="2"/>
  <c r="F4968" i="2"/>
  <c r="F4967" i="2"/>
  <c r="F4966" i="2"/>
  <c r="F4956" i="2"/>
  <c r="F4955" i="2"/>
  <c r="F4954" i="2"/>
  <c r="F4953" i="2"/>
  <c r="F4952" i="2"/>
  <c r="F4951" i="2"/>
  <c r="F4948" i="2"/>
  <c r="F4946" i="2"/>
  <c r="F4945" i="2"/>
  <c r="F4944" i="2"/>
  <c r="F4943" i="2"/>
  <c r="F4942" i="2"/>
  <c r="F4931" i="2"/>
  <c r="F4930" i="2"/>
  <c r="F4929" i="2"/>
  <c r="F4927" i="2"/>
  <c r="F4926" i="2"/>
  <c r="F4923" i="2"/>
  <c r="F4921" i="2"/>
  <c r="F4918" i="2"/>
  <c r="F4917" i="2"/>
  <c r="F4915" i="2"/>
  <c r="F4914" i="2"/>
  <c r="F4913" i="2"/>
  <c r="F4912" i="2"/>
  <c r="F4911" i="2"/>
  <c r="F4908" i="2"/>
  <c r="F4906" i="2"/>
  <c r="F4904" i="2"/>
  <c r="F4902" i="2"/>
  <c r="F4900" i="2"/>
  <c r="F4899" i="2"/>
  <c r="F4898" i="2"/>
  <c r="F4897" i="2"/>
  <c r="F4886" i="2"/>
  <c r="F4881" i="2"/>
  <c r="F4878" i="2"/>
  <c r="F4876" i="2"/>
  <c r="F4875" i="2"/>
  <c r="F4872" i="2"/>
  <c r="F4871" i="2"/>
  <c r="F4870" i="2"/>
  <c r="F4868" i="2"/>
  <c r="F4866" i="2"/>
  <c r="F4865" i="2"/>
  <c r="F4862" i="2"/>
  <c r="F4860" i="2"/>
  <c r="F4859" i="2"/>
  <c r="F4857" i="2"/>
  <c r="F4856" i="2"/>
  <c r="F4855" i="2"/>
  <c r="F4854" i="2"/>
  <c r="F4853" i="2"/>
  <c r="F4852" i="2"/>
  <c r="F4851" i="2"/>
  <c r="F4850" i="2"/>
  <c r="F4849" i="2"/>
  <c r="F4848" i="2"/>
  <c r="F4847" i="2"/>
  <c r="F4846" i="2"/>
  <c r="F4845" i="2"/>
  <c r="F4844" i="2"/>
  <c r="F4843" i="2"/>
  <c r="F4842" i="2"/>
  <c r="F4841" i="2"/>
  <c r="F4840" i="2"/>
  <c r="F4839" i="2"/>
  <c r="F4837" i="2"/>
  <c r="F4835" i="2"/>
  <c r="F4834" i="2"/>
  <c r="F4833" i="2"/>
  <c r="F4832" i="2"/>
  <c r="F4831" i="2"/>
  <c r="F4830" i="2"/>
  <c r="F4829" i="2"/>
  <c r="F4828" i="2"/>
  <c r="F4827" i="2"/>
  <c r="F4826" i="2"/>
  <c r="F4825" i="2"/>
  <c r="F4824" i="2"/>
  <c r="F4823" i="2"/>
  <c r="F4822" i="2"/>
  <c r="F4821" i="2"/>
  <c r="F4820" i="2"/>
  <c r="F4819" i="2"/>
  <c r="F4818" i="2"/>
  <c r="F4817" i="2"/>
  <c r="F4815" i="2"/>
  <c r="F4814" i="2"/>
  <c r="F4813" i="2"/>
  <c r="F4812" i="2"/>
  <c r="F4801" i="2"/>
  <c r="F4799" i="2"/>
  <c r="F4796" i="2"/>
  <c r="F4794" i="2"/>
  <c r="F4791" i="2"/>
  <c r="F4789" i="2"/>
  <c r="F4784" i="2"/>
  <c r="F4783" i="2"/>
  <c r="F4782" i="2"/>
  <c r="F4781" i="2"/>
  <c r="F4780" i="2"/>
  <c r="F4779" i="2"/>
  <c r="F4778" i="2"/>
  <c r="F4777" i="2"/>
  <c r="F4776" i="2"/>
  <c r="F4775" i="2"/>
  <c r="F4774" i="2"/>
  <c r="F4773" i="2"/>
  <c r="F4771" i="2"/>
  <c r="F4770" i="2"/>
  <c r="F4769" i="2"/>
  <c r="F4768" i="2"/>
  <c r="F4757" i="2"/>
  <c r="F4755" i="2"/>
  <c r="F4752" i="2"/>
  <c r="F4750" i="2"/>
  <c r="F4747" i="2"/>
  <c r="F4744" i="2"/>
  <c r="F4742" i="2"/>
  <c r="F4740" i="2"/>
  <c r="F4739" i="2"/>
  <c r="F4738" i="2"/>
  <c r="F4737" i="2"/>
  <c r="F4736" i="2"/>
  <c r="F4735" i="2"/>
  <c r="F4734" i="2"/>
  <c r="F4733" i="2"/>
  <c r="F4732" i="2"/>
  <c r="F4731" i="2"/>
  <c r="F4730" i="2"/>
  <c r="F4729" i="2"/>
  <c r="F4727" i="2"/>
  <c r="F4726" i="2"/>
  <c r="F4725" i="2"/>
  <c r="F4724" i="2"/>
  <c r="F4713" i="2"/>
  <c r="F4710" i="2"/>
  <c r="F4707" i="2"/>
  <c r="F4706" i="2"/>
  <c r="F4705" i="2"/>
  <c r="F4702" i="2"/>
  <c r="F4700" i="2"/>
  <c r="F4698" i="2"/>
  <c r="F4697" i="2"/>
  <c r="F4696" i="2"/>
  <c r="F4695" i="2"/>
  <c r="F4694" i="2"/>
  <c r="F4693" i="2"/>
  <c r="F4692" i="2"/>
  <c r="F4691" i="2"/>
  <c r="F4690" i="2"/>
  <c r="F4689" i="2"/>
  <c r="F4688" i="2"/>
  <c r="F4687" i="2"/>
  <c r="F4685" i="2"/>
  <c r="F4684" i="2"/>
  <c r="F4683" i="2"/>
  <c r="F4682" i="2"/>
  <c r="F4671" i="2"/>
  <c r="F4669" i="2"/>
  <c r="F4668" i="2"/>
  <c r="F4665" i="2"/>
  <c r="F4663" i="2"/>
  <c r="F4662" i="2"/>
  <c r="F4661" i="2"/>
  <c r="F4658" i="2"/>
  <c r="F4657" i="2"/>
  <c r="F4656" i="2"/>
  <c r="F4654" i="2"/>
  <c r="F4653" i="2"/>
  <c r="F4652" i="2"/>
  <c r="F4651" i="2"/>
  <c r="F4650" i="2"/>
  <c r="F4647" i="2"/>
  <c r="F4645" i="2"/>
  <c r="F4644" i="2"/>
  <c r="F4643" i="2"/>
  <c r="F4642" i="2"/>
  <c r="F4641" i="2"/>
  <c r="F4640" i="2"/>
  <c r="F4639" i="2"/>
  <c r="F4638" i="2"/>
  <c r="F4637" i="2"/>
  <c r="F4636" i="2"/>
  <c r="F4635" i="2"/>
  <c r="F4633" i="2"/>
  <c r="F4632" i="2"/>
  <c r="F4631" i="2"/>
  <c r="F4629" i="2"/>
  <c r="F4628" i="2"/>
  <c r="F4627" i="2"/>
  <c r="F4626" i="2"/>
  <c r="F4625" i="2"/>
  <c r="F4622" i="2"/>
  <c r="F4621" i="2"/>
  <c r="F4619" i="2"/>
  <c r="F4617" i="2"/>
  <c r="F4616" i="2"/>
  <c r="F4615" i="2"/>
  <c r="F4614" i="2"/>
  <c r="F4613" i="2"/>
  <c r="F4612" i="2"/>
  <c r="F4611" i="2"/>
  <c r="F4610" i="2"/>
  <c r="F4609" i="2"/>
  <c r="F4608" i="2"/>
  <c r="F4607" i="2"/>
  <c r="F4606" i="2"/>
  <c r="F4604" i="2"/>
  <c r="F4603" i="2"/>
  <c r="F4602" i="2"/>
  <c r="F4601" i="2"/>
  <c r="F4590" i="2"/>
  <c r="F4588" i="2"/>
  <c r="F4585" i="2"/>
  <c r="F4583" i="2"/>
  <c r="F4580" i="2"/>
  <c r="F4579" i="2"/>
  <c r="F4578" i="2"/>
  <c r="F4577" i="2"/>
  <c r="F4576" i="2"/>
  <c r="F4575" i="2"/>
  <c r="F4574" i="2"/>
  <c r="F4573" i="2"/>
  <c r="F4572" i="2"/>
  <c r="F4571" i="2"/>
  <c r="F4570" i="2"/>
  <c r="F4568" i="2"/>
  <c r="F4567" i="2"/>
  <c r="F4566" i="2"/>
  <c r="F4554" i="2"/>
  <c r="F4552" i="2"/>
  <c r="F4549" i="2"/>
  <c r="F4547" i="2"/>
  <c r="F4544" i="2"/>
  <c r="F4543" i="2"/>
  <c r="F4542" i="2"/>
  <c r="F4541" i="2"/>
  <c r="F4538" i="2"/>
  <c r="F4537" i="2"/>
  <c r="F4536" i="2"/>
  <c r="F4535" i="2"/>
  <c r="F4534" i="2"/>
  <c r="F4533" i="2"/>
  <c r="F4532" i="2"/>
  <c r="F4531" i="2"/>
  <c r="F4530" i="2"/>
  <c r="F4529" i="2"/>
  <c r="F4528" i="2"/>
  <c r="F4526" i="2"/>
  <c r="F4525" i="2"/>
  <c r="F4524" i="2"/>
  <c r="F4523" i="2"/>
  <c r="F4510" i="2"/>
  <c r="F4507" i="2"/>
  <c r="F4505" i="2"/>
  <c r="F4502" i="2"/>
  <c r="F4501" i="2"/>
  <c r="F4498" i="2"/>
  <c r="F4497" i="2"/>
  <c r="F4495" i="2"/>
  <c r="F4493" i="2"/>
  <c r="F4492" i="2"/>
  <c r="F4491" i="2"/>
  <c r="F4490" i="2"/>
  <c r="F4489" i="2"/>
  <c r="F4488" i="2"/>
  <c r="F4487" i="2"/>
  <c r="F4486" i="2"/>
  <c r="F4485" i="2"/>
  <c r="F4484" i="2"/>
  <c r="F4483" i="2"/>
  <c r="F4482" i="2"/>
  <c r="F4481" i="2"/>
  <c r="F4480" i="2"/>
  <c r="F4475" i="2"/>
  <c r="F4464" i="2"/>
  <c r="F4461" i="2"/>
  <c r="F4459" i="2"/>
  <c r="F4456" i="2"/>
  <c r="F4455" i="2"/>
  <c r="F4454" i="2"/>
  <c r="F4453" i="2"/>
  <c r="F4452" i="2"/>
  <c r="F4451" i="2"/>
  <c r="F4450" i="2"/>
  <c r="F4449" i="2"/>
  <c r="F4448" i="2"/>
  <c r="F4447" i="2"/>
  <c r="F4446" i="2"/>
  <c r="F4445" i="2"/>
  <c r="F4444" i="2"/>
  <c r="F4442" i="2"/>
  <c r="F4441" i="2"/>
  <c r="F4440" i="2"/>
  <c r="F4439" i="2"/>
  <c r="F4428" i="2"/>
  <c r="F4425" i="2"/>
  <c r="F4423" i="2"/>
  <c r="F4420" i="2"/>
  <c r="F4417" i="2"/>
  <c r="F4416" i="2"/>
  <c r="F4415" i="2"/>
  <c r="F4414" i="2"/>
  <c r="F4412" i="2"/>
  <c r="F4410" i="2"/>
  <c r="F4409" i="2"/>
  <c r="F4408" i="2"/>
  <c r="F4407" i="2"/>
  <c r="F4406" i="2"/>
  <c r="F4405" i="2"/>
  <c r="F4404" i="2"/>
  <c r="F4403" i="2"/>
  <c r="F4402" i="2"/>
  <c r="F4401" i="2"/>
  <c r="F4399" i="2"/>
  <c r="F4398" i="2"/>
  <c r="F4397" i="2"/>
  <c r="F4396" i="2"/>
  <c r="F4385" i="2"/>
  <c r="F4377" i="2"/>
  <c r="F4372" i="2"/>
  <c r="F4371" i="2"/>
  <c r="F4370" i="2"/>
  <c r="F4369" i="2"/>
  <c r="F4368" i="2"/>
  <c r="F4367" i="2"/>
  <c r="F4366" i="2"/>
  <c r="F4365" i="2"/>
  <c r="F4364" i="2"/>
  <c r="F4363" i="2"/>
  <c r="F4362" i="2"/>
  <c r="F4361" i="2"/>
  <c r="F4359" i="2"/>
  <c r="F4358" i="2"/>
  <c r="F4357" i="2"/>
  <c r="F4356" i="2"/>
  <c r="F4345" i="2"/>
  <c r="F4342" i="2"/>
  <c r="F4340" i="2"/>
  <c r="F4337" i="2"/>
  <c r="F4336" i="2"/>
  <c r="F4334" i="2"/>
  <c r="F4333" i="2"/>
  <c r="F4332" i="2"/>
  <c r="F4330" i="2"/>
  <c r="F4329" i="2"/>
  <c r="F4328" i="2"/>
  <c r="F4327" i="2"/>
  <c r="F4326" i="2"/>
  <c r="F4325" i="2"/>
  <c r="F4324" i="2"/>
  <c r="F4323" i="2"/>
  <c r="F4322" i="2"/>
  <c r="F4321" i="2"/>
  <c r="F4320" i="2"/>
  <c r="F4318" i="2"/>
  <c r="F4317" i="2"/>
  <c r="F4316" i="2"/>
  <c r="F4315" i="2"/>
  <c r="F4304" i="2"/>
  <c r="F4301" i="2"/>
  <c r="F4299" i="2"/>
  <c r="F4296" i="2"/>
  <c r="F4294" i="2"/>
  <c r="F4293" i="2"/>
  <c r="F4292" i="2"/>
  <c r="F4291" i="2"/>
  <c r="F4290" i="2"/>
  <c r="F4289" i="2"/>
  <c r="F4288" i="2"/>
  <c r="F4287" i="2"/>
  <c r="F4286" i="2"/>
  <c r="F4285" i="2"/>
  <c r="F4284" i="2"/>
  <c r="F4283" i="2"/>
  <c r="F4281" i="2"/>
  <c r="F4280" i="2"/>
  <c r="F4279" i="2"/>
  <c r="F4278" i="2"/>
  <c r="F4267" i="2"/>
  <c r="F4264" i="2"/>
  <c r="F4262" i="2"/>
  <c r="F4260" i="2"/>
  <c r="F4259" i="2"/>
  <c r="F4256" i="2"/>
  <c r="F4255" i="2"/>
  <c r="F4253" i="2"/>
  <c r="F4251" i="2"/>
  <c r="F4250" i="2"/>
  <c r="F4249" i="2"/>
  <c r="F4248" i="2"/>
  <c r="F4247" i="2"/>
  <c r="F4246" i="2"/>
  <c r="F4245" i="2"/>
  <c r="F4244" i="2"/>
  <c r="F4243" i="2"/>
  <c r="F4242" i="2"/>
  <c r="F4241" i="2"/>
  <c r="F4239" i="2"/>
  <c r="F4238" i="2"/>
  <c r="F4237" i="2"/>
  <c r="F4236" i="2"/>
  <c r="F4225" i="2"/>
  <c r="F4223" i="2"/>
  <c r="F4220" i="2"/>
  <c r="F4217" i="2"/>
  <c r="F4214" i="2"/>
  <c r="F4211" i="2"/>
  <c r="F4210" i="2"/>
  <c r="F4209" i="2"/>
  <c r="F4206" i="2"/>
  <c r="F4204" i="2"/>
  <c r="F4203" i="2"/>
  <c r="F4202" i="2"/>
  <c r="F4201" i="2"/>
  <c r="F4199" i="2"/>
  <c r="F4198" i="2"/>
  <c r="F4197" i="2"/>
  <c r="F4195" i="2"/>
  <c r="F4193" i="2"/>
  <c r="F4192" i="2"/>
  <c r="F4191" i="2"/>
  <c r="F4190" i="2"/>
  <c r="F4189" i="2"/>
  <c r="F4188" i="2"/>
  <c r="F4187" i="2"/>
  <c r="F4186" i="2"/>
  <c r="F4185" i="2"/>
  <c r="F4184" i="2"/>
  <c r="F4183" i="2"/>
  <c r="F4182" i="2"/>
  <c r="F4181" i="2"/>
  <c r="F4179" i="2"/>
  <c r="F4178" i="2"/>
  <c r="F4177" i="2"/>
  <c r="F4176" i="2"/>
  <c r="F4165" i="2"/>
  <c r="F4162" i="2"/>
  <c r="F4160" i="2"/>
  <c r="F4157" i="2"/>
  <c r="F4156" i="2"/>
  <c r="F4155" i="2"/>
  <c r="F4154" i="2"/>
  <c r="F4153" i="2"/>
  <c r="F4152" i="2"/>
  <c r="F4151" i="2"/>
  <c r="F4150" i="2"/>
  <c r="F4149" i="2"/>
  <c r="F4148" i="2"/>
  <c r="F4147" i="2"/>
  <c r="F4145" i="2"/>
  <c r="F4144" i="2"/>
  <c r="F4143" i="2"/>
  <c r="F4142" i="2"/>
  <c r="F4131" i="2"/>
  <c r="F4129" i="2"/>
  <c r="F4128" i="2"/>
  <c r="F4125" i="2"/>
  <c r="F4123" i="2"/>
  <c r="F4120" i="2"/>
  <c r="F4118" i="2"/>
  <c r="F4116" i="2"/>
  <c r="F4114" i="2"/>
  <c r="F4113" i="2"/>
  <c r="F4112" i="2"/>
  <c r="F4110" i="2"/>
  <c r="F4109" i="2"/>
  <c r="F4108" i="2"/>
  <c r="F4107" i="2"/>
  <c r="F4106" i="2"/>
  <c r="F4105" i="2"/>
  <c r="F4104" i="2"/>
  <c r="F4103" i="2"/>
  <c r="F4102" i="2"/>
  <c r="F4101" i="2"/>
  <c r="F4100" i="2"/>
  <c r="F4099" i="2"/>
  <c r="F4098" i="2"/>
  <c r="F4096" i="2"/>
  <c r="F4095" i="2"/>
  <c r="F4094" i="2"/>
  <c r="F4093" i="2"/>
  <c r="F4082" i="2"/>
  <c r="F4079" i="2"/>
  <c r="F4077" i="2"/>
  <c r="F4074" i="2"/>
  <c r="F4072" i="2"/>
  <c r="F4071" i="2"/>
  <c r="F4070" i="2"/>
  <c r="F4069" i="2"/>
  <c r="F4068" i="2"/>
  <c r="F4067" i="2"/>
  <c r="F4066" i="2"/>
  <c r="F4065" i="2"/>
  <c r="F4064" i="2"/>
  <c r="F4063" i="2"/>
  <c r="F4062" i="2"/>
  <c r="F4061" i="2"/>
  <c r="F4059" i="2"/>
  <c r="F4058" i="2"/>
  <c r="F4057" i="2"/>
  <c r="F4056" i="2"/>
  <c r="F4045" i="2"/>
  <c r="F4043" i="2"/>
  <c r="F4040" i="2"/>
  <c r="F4038" i="2"/>
  <c r="F4036" i="2"/>
  <c r="F4033" i="2"/>
  <c r="F4032" i="2"/>
  <c r="F4030" i="2"/>
  <c r="F4028" i="2"/>
  <c r="F4027" i="2"/>
  <c r="F4026" i="2"/>
  <c r="F4025" i="2"/>
  <c r="F4024" i="2"/>
  <c r="F4023" i="2"/>
  <c r="F4022" i="2"/>
  <c r="F4021" i="2"/>
  <c r="F4020" i="2"/>
  <c r="F4019" i="2"/>
  <c r="F4018" i="2"/>
  <c r="F4017" i="2"/>
  <c r="F4015" i="2"/>
  <c r="F4014" i="2"/>
  <c r="F4013" i="2"/>
  <c r="F4012" i="2"/>
  <c r="F4001" i="2"/>
  <c r="F3998" i="2"/>
  <c r="F3997" i="2"/>
  <c r="F3994" i="2"/>
  <c r="F3993" i="2"/>
  <c r="F3992" i="2"/>
  <c r="F3991" i="2"/>
  <c r="F3990" i="2"/>
  <c r="F3989" i="2"/>
  <c r="F3988" i="2"/>
  <c r="F3987" i="2"/>
  <c r="F3986" i="2"/>
  <c r="F3985" i="2"/>
  <c r="F3984" i="2"/>
  <c r="F3983" i="2"/>
  <c r="F3981" i="2"/>
  <c r="F3980" i="2"/>
  <c r="F3979" i="2"/>
  <c r="F3978" i="2"/>
  <c r="F3967" i="2"/>
  <c r="F3964" i="2"/>
  <c r="F3962" i="2"/>
  <c r="F3959" i="2"/>
  <c r="F3958" i="2"/>
  <c r="F3957" i="2"/>
  <c r="F3956" i="2"/>
  <c r="F3955" i="2"/>
  <c r="F3954" i="2"/>
  <c r="F3953" i="2"/>
  <c r="F3952" i="2"/>
  <c r="F3951" i="2"/>
  <c r="F3950" i="2"/>
  <c r="F3949" i="2"/>
  <c r="F3948" i="2"/>
  <c r="F3947" i="2"/>
  <c r="F3945" i="2"/>
  <c r="F3944" i="2"/>
  <c r="F3943" i="2"/>
  <c r="F3942" i="2"/>
  <c r="F3931" i="2"/>
  <c r="F3929" i="2"/>
  <c r="F3928" i="2"/>
  <c r="F3925" i="2"/>
  <c r="F3922" i="2"/>
  <c r="F3920" i="2"/>
  <c r="F3919" i="2"/>
  <c r="F3916" i="2"/>
  <c r="F3915" i="2"/>
  <c r="F3913" i="2"/>
  <c r="F3912" i="2"/>
  <c r="F3911" i="2"/>
  <c r="F3910" i="2"/>
  <c r="F3909" i="2"/>
  <c r="F3908" i="2"/>
  <c r="F3907" i="2"/>
  <c r="F3906" i="2"/>
  <c r="F3905" i="2"/>
  <c r="F3904" i="2"/>
  <c r="F3903" i="2"/>
  <c r="F3900" i="2"/>
  <c r="F3898" i="2"/>
  <c r="F3897" i="2"/>
  <c r="F3896" i="2"/>
  <c r="F3895" i="2"/>
  <c r="F3894" i="2"/>
  <c r="F3893" i="2"/>
  <c r="F3892" i="2"/>
  <c r="F3891" i="2"/>
  <c r="F3889" i="2"/>
  <c r="F3887" i="2"/>
  <c r="F3886" i="2"/>
  <c r="F3885" i="2"/>
  <c r="F3884" i="2"/>
  <c r="F3883" i="2"/>
  <c r="F3882" i="2"/>
  <c r="F3881" i="2"/>
  <c r="F3880" i="2"/>
  <c r="F3879" i="2"/>
  <c r="F3878" i="2"/>
  <c r="F3877" i="2"/>
  <c r="F3875" i="2"/>
  <c r="F3874" i="2"/>
  <c r="F3873" i="2"/>
  <c r="F3872" i="2"/>
  <c r="F3861" i="2"/>
  <c r="F3859" i="2"/>
  <c r="F3853" i="2"/>
  <c r="F3851" i="2"/>
  <c r="F3846" i="2"/>
  <c r="F3845" i="2"/>
  <c r="F3841" i="2"/>
  <c r="F3840" i="2"/>
  <c r="F3839" i="2"/>
  <c r="F3838" i="2"/>
  <c r="F3837" i="2"/>
  <c r="F3836" i="2"/>
  <c r="F3835" i="2"/>
  <c r="F3834" i="2"/>
  <c r="F3833" i="2"/>
  <c r="F3832" i="2"/>
  <c r="F3831" i="2"/>
  <c r="F3829" i="2"/>
  <c r="F3828" i="2"/>
  <c r="F3827" i="2"/>
  <c r="F3826" i="2"/>
  <c r="F3809" i="2"/>
  <c r="F3808" i="2"/>
  <c r="F3807" i="2"/>
  <c r="F3806" i="2"/>
  <c r="F3805" i="2"/>
  <c r="F3804" i="2"/>
  <c r="F3803" i="2"/>
  <c r="F3801" i="2"/>
  <c r="F3800" i="2"/>
  <c r="F3789" i="2"/>
  <c r="F3782" i="2"/>
  <c r="F3781" i="2"/>
  <c r="F3772" i="2"/>
  <c r="F3771" i="2"/>
  <c r="F3770" i="2"/>
  <c r="F3759" i="2"/>
  <c r="F3735" i="2"/>
  <c r="F3722" i="2"/>
  <c r="F3721" i="2"/>
  <c r="F3720" i="2"/>
  <c r="F3718" i="2"/>
  <c r="F3717" i="2"/>
  <c r="F3716" i="2"/>
  <c r="F3715" i="2"/>
  <c r="F3714" i="2"/>
  <c r="F3713" i="2"/>
  <c r="F3712" i="2"/>
  <c r="F3710" i="2"/>
  <c r="F3709" i="2"/>
  <c r="F3708" i="2"/>
  <c r="F3707" i="2"/>
  <c r="F3696" i="2"/>
  <c r="F3664" i="2"/>
  <c r="F3663" i="2"/>
  <c r="F3661" i="2"/>
  <c r="F3660" i="2"/>
  <c r="F3659" i="2"/>
  <c r="F3658" i="2"/>
  <c r="F3657" i="2"/>
  <c r="F3656" i="2"/>
  <c r="F3653" i="2"/>
  <c r="F3652" i="2"/>
  <c r="F3651" i="2"/>
  <c r="F3650" i="2"/>
  <c r="F3638" i="2"/>
  <c r="F3636" i="2"/>
  <c r="F3635" i="2"/>
  <c r="F3625" i="2"/>
  <c r="F3622" i="2"/>
  <c r="F3618" i="2"/>
  <c r="F3617" i="2"/>
  <c r="F3614" i="2"/>
  <c r="F3613" i="2"/>
  <c r="F3612" i="2"/>
  <c r="F3611" i="2"/>
  <c r="F3610" i="2"/>
  <c r="F3609" i="2"/>
  <c r="F3608" i="2"/>
  <c r="F3607" i="2"/>
  <c r="F3604" i="2"/>
  <c r="F3603" i="2"/>
  <c r="F3602" i="2"/>
  <c r="F3601" i="2"/>
  <c r="F3599" i="2"/>
  <c r="F3598" i="2"/>
  <c r="F3597" i="2"/>
  <c r="F3596" i="2"/>
  <c r="F3594" i="2"/>
  <c r="F3593" i="2"/>
  <c r="F3592" i="2"/>
  <c r="F3591" i="2"/>
  <c r="F3590" i="2"/>
  <c r="F3589" i="2"/>
  <c r="F3588" i="2"/>
  <c r="F3587" i="2"/>
  <c r="F3586" i="2"/>
  <c r="F3585" i="2"/>
  <c r="F3584" i="2"/>
  <c r="F3583" i="2"/>
  <c r="F3581" i="2"/>
  <c r="F3580" i="2"/>
  <c r="F3579" i="2"/>
  <c r="F3578" i="2"/>
  <c r="F3567" i="2"/>
  <c r="F3564" i="2"/>
  <c r="F3561" i="2"/>
  <c r="F3558" i="2"/>
  <c r="F3556" i="2"/>
  <c r="F3555" i="2"/>
  <c r="F3552" i="2"/>
  <c r="F3551" i="2"/>
  <c r="F3550" i="2"/>
  <c r="F3549" i="2"/>
  <c r="F3548" i="2"/>
  <c r="F3547" i="2"/>
  <c r="F3546" i="2"/>
  <c r="F3545" i="2"/>
  <c r="F3543" i="2"/>
  <c r="F3541" i="2"/>
  <c r="F3540" i="2"/>
  <c r="F3539" i="2"/>
  <c r="F3538" i="2"/>
  <c r="F3537" i="2"/>
  <c r="F3536" i="2"/>
  <c r="F3535" i="2"/>
  <c r="F3534" i="2"/>
  <c r="F3533" i="2"/>
  <c r="F3532" i="2"/>
  <c r="F3531" i="2"/>
  <c r="F3529" i="2"/>
  <c r="F3528" i="2"/>
  <c r="F3527" i="2"/>
  <c r="F3526" i="2"/>
  <c r="F3515" i="2"/>
  <c r="F3510" i="2"/>
  <c r="F3509" i="2"/>
  <c r="F3506" i="2"/>
  <c r="F3505" i="2"/>
  <c r="F3504" i="2"/>
  <c r="F3503" i="2"/>
  <c r="F3502" i="2"/>
  <c r="F3501" i="2"/>
  <c r="F3500" i="2"/>
  <c r="F3499" i="2"/>
  <c r="F3498" i="2"/>
  <c r="F3497" i="2"/>
  <c r="F3495" i="2"/>
  <c r="F3494" i="2"/>
  <c r="F3493" i="2"/>
  <c r="F3492" i="2"/>
  <c r="F3481" i="2"/>
  <c r="F3476" i="2"/>
  <c r="F3473" i="2"/>
  <c r="F3472" i="2"/>
  <c r="F3471" i="2"/>
  <c r="F3470" i="2"/>
  <c r="F3469" i="2"/>
  <c r="F3468" i="2"/>
  <c r="F3467" i="2"/>
  <c r="F3466" i="2"/>
  <c r="F3465" i="2"/>
  <c r="F3463" i="2"/>
  <c r="F3462" i="2"/>
  <c r="F3461" i="2"/>
  <c r="F3460" i="2"/>
  <c r="F3449" i="2"/>
  <c r="F3446" i="2"/>
  <c r="F3443" i="2"/>
  <c r="F3442" i="2"/>
  <c r="F3441" i="2"/>
  <c r="F3440" i="2"/>
  <c r="F3439" i="2"/>
  <c r="F3438" i="2"/>
  <c r="F3437" i="2"/>
  <c r="F3436" i="2"/>
  <c r="F3435" i="2"/>
  <c r="F3433" i="2"/>
  <c r="F3432" i="2"/>
  <c r="F3431" i="2"/>
  <c r="F3430" i="2"/>
  <c r="F3419" i="2"/>
  <c r="F3414" i="2"/>
  <c r="F3411" i="2"/>
  <c r="F3410" i="2"/>
  <c r="F3409" i="2"/>
  <c r="F3408" i="2"/>
  <c r="F3407" i="2"/>
  <c r="F3406" i="2"/>
  <c r="F3405" i="2"/>
  <c r="F3404" i="2"/>
  <c r="F3403" i="2"/>
  <c r="F3402" i="2"/>
  <c r="F3400" i="2"/>
  <c r="F3399" i="2"/>
  <c r="F3398" i="2"/>
  <c r="F3397" i="2"/>
  <c r="F3386" i="2"/>
  <c r="F3381" i="2"/>
  <c r="F3378" i="2"/>
  <c r="F3377" i="2"/>
  <c r="F3376" i="2"/>
  <c r="F3375" i="2"/>
  <c r="F3374" i="2"/>
  <c r="F3373" i="2"/>
  <c r="F3372" i="2"/>
  <c r="F3371" i="2"/>
  <c r="F3370" i="2"/>
  <c r="F3369" i="2"/>
  <c r="F3367" i="2"/>
  <c r="F3366" i="2"/>
  <c r="F3365" i="2"/>
  <c r="F3364" i="2"/>
  <c r="F3353" i="2"/>
  <c r="F3348" i="2"/>
  <c r="F3345" i="2"/>
  <c r="F3344" i="2"/>
  <c r="F3343" i="2"/>
  <c r="F3342" i="2"/>
  <c r="F3341" i="2"/>
  <c r="F3340" i="2"/>
  <c r="F3339" i="2"/>
  <c r="F3338" i="2"/>
  <c r="F3337" i="2"/>
  <c r="F3335" i="2"/>
  <c r="F3334" i="2"/>
  <c r="F3333" i="2"/>
  <c r="F3332" i="2"/>
  <c r="F3319" i="2"/>
  <c r="F3316" i="2"/>
  <c r="F3315" i="2"/>
  <c r="F3314" i="2"/>
  <c r="F3313" i="2"/>
  <c r="F3312" i="2"/>
  <c r="F3311" i="2"/>
  <c r="F3310" i="2"/>
  <c r="F3309" i="2"/>
  <c r="F3308" i="2"/>
  <c r="F3307" i="2"/>
  <c r="F3305" i="2"/>
  <c r="F3304" i="2"/>
  <c r="F3303" i="2"/>
  <c r="F3302" i="2"/>
  <c r="F3291" i="2"/>
  <c r="F3285" i="2"/>
  <c r="F3282" i="2"/>
  <c r="F3280" i="2"/>
  <c r="F3279" i="2"/>
  <c r="F3278" i="2"/>
  <c r="F3277" i="2"/>
  <c r="F3276" i="2"/>
  <c r="F3275" i="2"/>
  <c r="F3274" i="2"/>
  <c r="F3273" i="2"/>
  <c r="F3272" i="2"/>
  <c r="F3271" i="2"/>
  <c r="F3270" i="2"/>
  <c r="F3268" i="2"/>
  <c r="F3267" i="2"/>
  <c r="F3266" i="2"/>
  <c r="F3265" i="2"/>
  <c r="F3254" i="2"/>
  <c r="F3249" i="2"/>
  <c r="F3246" i="2"/>
  <c r="F3245" i="2"/>
  <c r="F3244" i="2"/>
  <c r="F3243" i="2"/>
  <c r="F3242" i="2"/>
  <c r="F3241" i="2"/>
  <c r="F3240" i="2"/>
  <c r="F3239" i="2"/>
  <c r="F3238" i="2"/>
  <c r="F3237" i="2"/>
  <c r="F3236" i="2"/>
  <c r="F3234" i="2"/>
  <c r="F3233" i="2"/>
  <c r="F3232" i="2"/>
  <c r="F3231" i="2"/>
  <c r="F3220" i="2"/>
  <c r="F3215" i="2"/>
  <c r="F3213" i="2"/>
  <c r="F3209" i="2"/>
  <c r="F3208" i="2"/>
  <c r="F3207" i="2"/>
  <c r="F3206" i="2"/>
  <c r="F3205" i="2"/>
  <c r="F3204" i="2"/>
  <c r="F3203" i="2"/>
  <c r="F3202" i="2"/>
  <c r="F3201" i="2"/>
  <c r="F3200" i="2"/>
  <c r="F3198" i="2"/>
  <c r="F3197" i="2"/>
  <c r="F3196" i="2"/>
  <c r="F3195" i="2"/>
  <c r="F3184" i="2"/>
  <c r="F3177" i="2"/>
  <c r="F3171" i="2"/>
  <c r="F3170" i="2"/>
  <c r="F3169" i="2"/>
  <c r="F3168" i="2"/>
  <c r="F3167" i="2"/>
  <c r="F3166" i="2"/>
  <c r="F3165" i="2"/>
  <c r="F3164" i="2"/>
  <c r="F3163" i="2"/>
  <c r="F3162" i="2"/>
  <c r="F3161" i="2"/>
  <c r="F3160" i="2"/>
  <c r="F3158" i="2"/>
  <c r="F3157" i="2"/>
  <c r="F3156" i="2"/>
  <c r="F3155" i="2"/>
  <c r="F3144" i="2"/>
  <c r="F3141" i="2"/>
  <c r="F3139" i="2"/>
  <c r="F3136" i="2"/>
  <c r="F3134" i="2"/>
  <c r="F3133" i="2"/>
  <c r="F3132" i="2"/>
  <c r="F3131" i="2"/>
  <c r="F3130" i="2"/>
  <c r="F3129" i="2"/>
  <c r="F3128" i="2"/>
  <c r="F3127" i="2"/>
  <c r="F3126" i="2"/>
  <c r="F3125" i="2"/>
  <c r="F3124" i="2"/>
  <c r="F3123" i="2"/>
  <c r="F3121" i="2"/>
  <c r="F3120" i="2"/>
  <c r="F3119" i="2"/>
  <c r="F3118" i="2"/>
  <c r="F3107" i="2"/>
  <c r="F3104" i="2"/>
  <c r="F3101" i="2"/>
  <c r="F3099" i="2"/>
  <c r="F3098" i="2"/>
  <c r="F3097" i="2"/>
  <c r="F3096" i="2"/>
  <c r="F3095" i="2"/>
  <c r="F3094" i="2"/>
  <c r="F3093" i="2"/>
  <c r="F3092" i="2"/>
  <c r="F3091" i="2"/>
  <c r="F3090" i="2"/>
  <c r="F3089" i="2"/>
  <c r="F3087" i="2"/>
  <c r="F3086" i="2"/>
  <c r="F3085" i="2"/>
  <c r="F3084" i="2"/>
  <c r="F3073" i="2"/>
  <c r="F3068" i="2"/>
  <c r="F3067" i="2"/>
  <c r="F3064" i="2"/>
  <c r="F3063" i="2"/>
  <c r="F3062" i="2"/>
  <c r="F3061" i="2"/>
  <c r="F3060" i="2"/>
  <c r="F3059" i="2"/>
  <c r="F3058" i="2"/>
  <c r="F3057" i="2"/>
  <c r="F3056" i="2"/>
  <c r="F3055" i="2"/>
  <c r="F3054" i="2"/>
  <c r="F3052" i="2"/>
  <c r="F3051" i="2"/>
  <c r="F3050" i="2"/>
  <c r="F3049" i="2"/>
  <c r="F3038" i="2"/>
  <c r="F3036" i="2"/>
  <c r="F3030" i="2"/>
  <c r="F3027" i="2"/>
  <c r="F3025" i="2"/>
  <c r="F3024" i="2"/>
  <c r="F3023" i="2"/>
  <c r="F3022" i="2"/>
  <c r="F3021" i="2"/>
  <c r="F3020" i="2"/>
  <c r="F3019" i="2"/>
  <c r="F3018" i="2"/>
  <c r="F3016" i="2"/>
  <c r="F3015" i="2"/>
  <c r="F3014" i="2"/>
  <c r="F3013" i="2"/>
  <c r="F3002" i="2"/>
  <c r="F2997" i="2"/>
  <c r="F2996" i="2"/>
  <c r="F2993" i="2"/>
  <c r="F2992" i="2"/>
  <c r="F2991" i="2"/>
  <c r="F2990" i="2"/>
  <c r="F2989" i="2"/>
  <c r="F2988" i="2"/>
  <c r="F2987" i="2"/>
  <c r="F2985" i="2"/>
  <c r="F2984" i="2"/>
  <c r="F2983" i="2"/>
  <c r="F2982" i="2"/>
  <c r="F2971" i="2"/>
  <c r="F2966" i="2"/>
  <c r="F2964" i="2"/>
  <c r="F2962" i="2"/>
  <c r="F2961" i="2"/>
  <c r="F2958" i="2"/>
  <c r="F2957" i="2"/>
  <c r="F2956" i="2"/>
  <c r="F2955" i="2"/>
  <c r="F2954" i="2"/>
  <c r="F2953" i="2"/>
  <c r="F2952" i="2"/>
  <c r="F2951" i="2"/>
  <c r="F2950" i="2"/>
  <c r="F2949" i="2"/>
  <c r="F2948" i="2"/>
  <c r="F2946" i="2"/>
  <c r="F2945" i="2"/>
  <c r="F2944" i="2"/>
  <c r="F2943" i="2"/>
  <c r="F2932" i="2"/>
  <c r="F2930" i="2"/>
  <c r="F2926" i="2"/>
  <c r="F2923" i="2"/>
  <c r="F2922" i="2"/>
  <c r="F2921" i="2"/>
  <c r="F2920" i="2"/>
  <c r="F2919" i="2"/>
  <c r="F2918" i="2"/>
  <c r="F2917" i="2"/>
  <c r="F2916" i="2"/>
  <c r="F2915" i="2"/>
  <c r="F2914" i="2"/>
  <c r="F2912" i="2"/>
  <c r="F2911" i="2"/>
  <c r="F2910" i="2"/>
  <c r="F2909" i="2"/>
  <c r="F2898" i="2"/>
  <c r="F2893" i="2"/>
  <c r="F2890" i="2"/>
  <c r="F2889" i="2"/>
  <c r="F2888" i="2"/>
  <c r="F2887" i="2"/>
  <c r="F2886" i="2"/>
  <c r="F2885" i="2"/>
  <c r="F2884" i="2"/>
  <c r="F2883" i="2"/>
  <c r="F2882" i="2"/>
  <c r="F2881" i="2"/>
  <c r="F2879" i="2"/>
  <c r="F2878" i="2"/>
  <c r="F2877" i="2"/>
  <c r="F2876" i="2"/>
  <c r="F2865" i="2"/>
  <c r="F2860" i="2"/>
  <c r="F2857" i="2"/>
  <c r="F2856" i="2"/>
  <c r="F2855" i="2"/>
  <c r="F2854" i="2"/>
  <c r="F2853" i="2"/>
  <c r="F2852" i="2"/>
  <c r="F2851" i="2"/>
  <c r="F2850" i="2"/>
  <c r="F2848" i="2"/>
  <c r="F2847" i="2"/>
  <c r="F2846" i="2"/>
  <c r="F2845" i="2"/>
  <c r="F2834" i="2"/>
  <c r="F2829" i="2"/>
  <c r="F2826" i="2"/>
  <c r="F2825" i="2"/>
  <c r="F2824" i="2"/>
  <c r="F2823" i="2"/>
  <c r="F2822" i="2"/>
  <c r="F2821" i="2"/>
  <c r="F2820" i="2"/>
  <c r="F2819" i="2"/>
  <c r="F2818" i="2"/>
  <c r="F2817" i="2"/>
  <c r="F2816" i="2"/>
  <c r="F2814" i="2"/>
  <c r="F2813" i="2"/>
  <c r="F2812" i="2"/>
  <c r="F2811" i="2"/>
  <c r="F2800" i="2"/>
  <c r="F2795" i="2"/>
  <c r="F2793" i="2"/>
  <c r="F2790" i="2"/>
  <c r="F2789" i="2"/>
  <c r="F2788" i="2"/>
  <c r="F2787" i="2"/>
  <c r="F2786" i="2"/>
  <c r="F2785" i="2"/>
  <c r="F2784" i="2"/>
  <c r="F2783" i="2"/>
  <c r="F2782" i="2"/>
  <c r="F2780" i="2"/>
  <c r="F2779" i="2"/>
  <c r="F2778" i="2"/>
  <c r="F2777" i="2"/>
  <c r="F2766" i="2"/>
  <c r="F2761" i="2"/>
  <c r="F2759" i="2"/>
  <c r="F2758" i="2"/>
  <c r="F2755" i="2"/>
  <c r="F2754" i="2"/>
  <c r="F2753" i="2"/>
  <c r="F2752" i="2"/>
  <c r="F2751" i="2"/>
  <c r="F2750" i="2"/>
  <c r="F2749" i="2"/>
  <c r="F2748" i="2"/>
  <c r="F2747" i="2"/>
  <c r="F2746" i="2"/>
  <c r="F2744" i="2"/>
  <c r="F2743" i="2"/>
  <c r="F2742" i="2"/>
  <c r="F2741" i="2"/>
  <c r="F2730" i="2"/>
  <c r="F2725" i="2"/>
  <c r="F2723" i="2"/>
  <c r="F2720" i="2"/>
  <c r="F2718" i="2"/>
  <c r="F2717" i="2"/>
  <c r="F2716" i="2"/>
  <c r="F2715" i="2"/>
  <c r="F2714" i="2"/>
  <c r="F2713" i="2"/>
  <c r="F2712" i="2"/>
  <c r="F2711" i="2"/>
  <c r="F2710" i="2"/>
  <c r="F2709" i="2"/>
  <c r="F2708" i="2"/>
  <c r="F2707" i="2"/>
  <c r="F2705" i="2"/>
  <c r="F2704" i="2"/>
  <c r="F2703" i="2"/>
  <c r="F2702" i="2"/>
  <c r="F2691" i="2"/>
  <c r="F2686" i="2"/>
  <c r="F2684" i="2"/>
  <c r="F2683" i="2"/>
  <c r="F2680" i="2"/>
  <c r="F2678" i="2"/>
  <c r="F2677" i="2"/>
  <c r="F2676" i="2"/>
  <c r="F2675" i="2"/>
  <c r="F2674" i="2"/>
  <c r="F2673" i="2"/>
  <c r="F2672" i="2"/>
  <c r="F2671" i="2"/>
  <c r="F2670" i="2"/>
  <c r="F2669" i="2"/>
  <c r="F2668" i="2"/>
  <c r="F2666" i="2"/>
  <c r="F2665" i="2"/>
  <c r="F2664" i="2"/>
  <c r="F2663" i="2"/>
  <c r="F2652" i="2"/>
  <c r="F2647" i="2"/>
  <c r="F2645" i="2"/>
  <c r="F2643" i="2"/>
  <c r="F2639" i="2"/>
  <c r="F2637" i="2"/>
  <c r="F2636" i="2"/>
  <c r="F2635" i="2"/>
  <c r="F2634" i="2"/>
  <c r="F2633" i="2"/>
  <c r="F2632" i="2"/>
  <c r="F2631" i="2"/>
  <c r="F2630" i="2"/>
  <c r="F2629" i="2"/>
  <c r="F2628" i="2"/>
  <c r="F2627" i="2"/>
  <c r="F2626" i="2"/>
  <c r="F2624" i="2"/>
  <c r="F2623" i="2"/>
  <c r="F2622" i="2"/>
  <c r="F2621" i="2"/>
  <c r="F2610" i="2"/>
  <c r="F2605" i="2"/>
  <c r="F2602" i="2"/>
  <c r="F2601" i="2"/>
  <c r="F2600" i="2"/>
  <c r="F2599" i="2"/>
  <c r="F2598" i="2"/>
  <c r="F2597" i="2"/>
  <c r="F2596" i="2"/>
  <c r="F2595" i="2"/>
  <c r="F2594" i="2"/>
  <c r="F2593" i="2"/>
  <c r="F2592" i="2"/>
  <c r="F2590" i="2"/>
  <c r="F2589" i="2"/>
  <c r="F2588" i="2"/>
  <c r="F2587" i="2"/>
  <c r="F2576" i="2"/>
  <c r="F2568" i="2"/>
  <c r="F2567" i="2"/>
  <c r="F2566" i="2"/>
  <c r="F2565" i="2"/>
  <c r="F2564" i="2"/>
  <c r="F2563" i="2"/>
  <c r="F2562" i="2"/>
  <c r="F2561" i="2"/>
  <c r="F2560" i="2"/>
  <c r="F2558" i="2"/>
  <c r="F2557" i="2"/>
  <c r="F2556" i="2"/>
  <c r="F2555" i="2"/>
  <c r="F2544" i="2"/>
  <c r="F2539" i="2"/>
  <c r="F2536" i="2"/>
  <c r="F2535" i="2"/>
  <c r="F2534" i="2"/>
  <c r="F2533" i="2"/>
  <c r="F2532" i="2"/>
  <c r="F2531" i="2"/>
  <c r="F2530" i="2"/>
  <c r="F2529" i="2"/>
  <c r="F2528" i="2"/>
  <c r="F2526" i="2"/>
  <c r="F2525" i="2"/>
  <c r="F2524" i="2"/>
  <c r="F2523" i="2"/>
  <c r="F2512" i="2"/>
  <c r="F2507" i="2"/>
  <c r="F2504" i="2"/>
  <c r="F2503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9" i="2"/>
  <c r="F2474" i="2"/>
  <c r="F2473" i="2"/>
  <c r="F2470" i="2"/>
  <c r="F2469" i="2"/>
  <c r="F2468" i="2"/>
  <c r="F2467" i="2"/>
  <c r="F2466" i="2"/>
  <c r="F2465" i="2"/>
  <c r="F2464" i="2"/>
  <c r="F2463" i="2"/>
  <c r="F2462" i="2"/>
  <c r="F2461" i="2"/>
  <c r="F2459" i="2"/>
  <c r="F2458" i="2"/>
  <c r="F2457" i="2"/>
  <c r="F2456" i="2"/>
  <c r="F2443" i="2"/>
  <c r="F2440" i="2"/>
  <c r="F2439" i="2"/>
  <c r="F2438" i="2"/>
  <c r="F2437" i="2"/>
  <c r="F2436" i="2"/>
  <c r="F2435" i="2"/>
  <c r="F2434" i="2"/>
  <c r="F2433" i="2"/>
  <c r="F2431" i="2"/>
  <c r="F2430" i="2"/>
  <c r="F2429" i="2"/>
  <c r="F2428" i="2"/>
  <c r="F2417" i="2"/>
  <c r="F2415" i="2"/>
  <c r="F2411" i="2"/>
  <c r="F2410" i="2"/>
  <c r="F2407" i="2"/>
  <c r="F2406" i="2"/>
  <c r="F2405" i="2"/>
  <c r="F2404" i="2"/>
  <c r="F2403" i="2"/>
  <c r="F2402" i="2"/>
  <c r="F2401" i="2"/>
  <c r="F2400" i="2"/>
  <c r="F2399" i="2"/>
  <c r="F2398" i="2"/>
  <c r="F2396" i="2"/>
  <c r="F2395" i="2"/>
  <c r="F2394" i="2"/>
  <c r="F2393" i="2"/>
  <c r="F2382" i="2"/>
  <c r="F2376" i="2"/>
  <c r="F2373" i="2"/>
  <c r="F2369" i="2"/>
  <c r="F2366" i="2"/>
  <c r="F2365" i="2"/>
  <c r="F2363" i="2"/>
  <c r="F2362" i="2"/>
  <c r="F2361" i="2"/>
  <c r="F2359" i="2"/>
  <c r="F2358" i="2"/>
  <c r="F2357" i="2"/>
  <c r="F2356" i="2"/>
  <c r="F2355" i="2"/>
  <c r="F2354" i="2"/>
  <c r="F2353" i="2"/>
  <c r="F2351" i="2"/>
  <c r="F2350" i="2"/>
  <c r="F2349" i="2"/>
  <c r="F2348" i="2"/>
  <c r="F2337" i="2"/>
  <c r="F2332" i="2"/>
  <c r="F2329" i="2"/>
  <c r="F2327" i="2"/>
  <c r="F2326" i="2"/>
  <c r="F2323" i="2"/>
  <c r="F2320" i="2"/>
  <c r="F2319" i="2"/>
  <c r="F2318" i="2"/>
  <c r="F2316" i="2"/>
  <c r="F2315" i="2"/>
  <c r="F2314" i="2"/>
  <c r="F2313" i="2"/>
  <c r="F2312" i="2"/>
  <c r="F2311" i="2"/>
  <c r="F2309" i="2"/>
  <c r="F2308" i="2"/>
  <c r="F2307" i="2"/>
  <c r="F2306" i="2"/>
  <c r="F2295" i="2"/>
  <c r="F2289" i="2"/>
  <c r="F2287" i="2"/>
  <c r="F2282" i="2"/>
  <c r="F2281" i="2"/>
  <c r="F2280" i="2"/>
  <c r="F2279" i="2"/>
  <c r="F2278" i="2"/>
  <c r="F2277" i="2"/>
  <c r="F2276" i="2"/>
  <c r="F2275" i="2"/>
  <c r="F2274" i="2"/>
  <c r="F2273" i="2"/>
  <c r="F2272" i="2"/>
  <c r="F2270" i="2"/>
  <c r="F2269" i="2"/>
  <c r="F2268" i="2"/>
  <c r="F2267" i="2"/>
  <c r="F2256" i="2"/>
  <c r="F2251" i="2"/>
  <c r="F2248" i="2"/>
  <c r="F2245" i="2"/>
  <c r="F2242" i="2"/>
  <c r="F2240" i="2"/>
  <c r="F2238" i="2"/>
  <c r="F2237" i="2"/>
  <c r="F2236" i="2"/>
  <c r="F2235" i="2"/>
  <c r="F2234" i="2"/>
  <c r="F2232" i="2"/>
  <c r="F2231" i="2"/>
  <c r="F2230" i="2"/>
  <c r="F2229" i="2"/>
  <c r="F2228" i="2"/>
  <c r="F2227" i="2"/>
  <c r="F2225" i="2"/>
  <c r="F2224" i="2"/>
  <c r="F2223" i="2"/>
  <c r="F2222" i="2"/>
  <c r="F2211" i="2"/>
  <c r="F2205" i="2"/>
  <c r="F2202" i="2"/>
  <c r="F2198" i="2"/>
  <c r="F2197" i="2"/>
  <c r="F2194" i="2"/>
  <c r="F2192" i="2"/>
  <c r="F2190" i="2"/>
  <c r="F2189" i="2"/>
  <c r="F2188" i="2"/>
  <c r="F2187" i="2"/>
  <c r="F2186" i="2"/>
  <c r="F2184" i="2"/>
  <c r="F2183" i="2"/>
  <c r="F2182" i="2"/>
  <c r="F2181" i="2"/>
  <c r="F2180" i="2"/>
  <c r="F2179" i="2"/>
  <c r="F2178" i="2"/>
  <c r="F2176" i="2"/>
  <c r="F2175" i="2"/>
  <c r="F2174" i="2"/>
  <c r="F2173" i="2"/>
  <c r="F2162" i="2"/>
  <c r="F2159" i="2"/>
  <c r="F2156" i="2"/>
  <c r="F2154" i="2"/>
  <c r="F2153" i="2"/>
  <c r="F2150" i="2"/>
  <c r="F2147" i="2"/>
  <c r="F2146" i="2"/>
  <c r="F2145" i="2"/>
  <c r="F2143" i="2"/>
  <c r="F2142" i="2"/>
  <c r="F2141" i="2"/>
  <c r="F2140" i="2"/>
  <c r="F2139" i="2"/>
  <c r="F2138" i="2"/>
  <c r="F2135" i="2"/>
  <c r="F2134" i="2"/>
  <c r="F2133" i="2"/>
  <c r="F2132" i="2"/>
  <c r="F2121" i="2"/>
  <c r="F2116" i="2"/>
  <c r="F2113" i="2"/>
  <c r="F2112" i="2"/>
  <c r="F2111" i="2"/>
  <c r="F2110" i="2"/>
  <c r="F2109" i="2"/>
  <c r="F2108" i="2"/>
  <c r="F2107" i="2"/>
  <c r="F2106" i="2"/>
  <c r="F2105" i="2"/>
  <c r="F2104" i="2"/>
  <c r="F2103" i="2"/>
  <c r="F2101" i="2"/>
  <c r="F2100" i="2"/>
  <c r="F2099" i="2"/>
  <c r="F2098" i="2"/>
  <c r="F2087" i="2"/>
  <c r="F2082" i="2"/>
  <c r="F2080" i="2"/>
  <c r="F2077" i="2"/>
  <c r="F2076" i="2"/>
  <c r="F2075" i="2"/>
  <c r="F2074" i="2"/>
  <c r="F2073" i="2"/>
  <c r="F2072" i="2"/>
  <c r="F2071" i="2"/>
  <c r="F2070" i="2"/>
  <c r="F2068" i="2"/>
  <c r="F2067" i="2"/>
  <c r="F2066" i="2"/>
  <c r="F2065" i="2"/>
  <c r="F2054" i="2"/>
  <c r="F2049" i="2"/>
  <c r="F2048" i="2"/>
  <c r="F2045" i="2"/>
  <c r="F2043" i="2"/>
  <c r="F2042" i="2"/>
  <c r="F2041" i="2"/>
  <c r="F2040" i="2"/>
  <c r="F2039" i="2"/>
  <c r="F2038" i="2"/>
  <c r="F2037" i="2"/>
  <c r="F2036" i="2"/>
  <c r="F2035" i="2"/>
  <c r="F2034" i="2"/>
  <c r="F2033" i="2"/>
  <c r="F2031" i="2"/>
  <c r="F2030" i="2"/>
  <c r="F2029" i="2"/>
  <c r="F2028" i="2"/>
  <c r="F2017" i="2"/>
  <c r="F2012" i="2"/>
  <c r="F2009" i="2"/>
  <c r="F2008" i="2"/>
  <c r="F2007" i="2"/>
  <c r="F2006" i="2"/>
  <c r="F2005" i="2"/>
  <c r="F2004" i="2"/>
  <c r="F2003" i="2"/>
  <c r="F2002" i="2"/>
  <c r="F2001" i="2"/>
  <c r="F1999" i="2"/>
  <c r="F1998" i="2"/>
  <c r="F1997" i="2"/>
  <c r="F1996" i="2"/>
  <c r="F1985" i="2"/>
  <c r="F1980" i="2"/>
  <c r="F1978" i="2"/>
  <c r="F1975" i="2"/>
  <c r="F1973" i="2"/>
  <c r="F1972" i="2"/>
  <c r="F1971" i="2"/>
  <c r="F1970" i="2"/>
  <c r="F1969" i="2"/>
  <c r="F1968" i="2"/>
  <c r="F1967" i="2"/>
  <c r="F1966" i="2"/>
  <c r="F1965" i="2"/>
  <c r="F1964" i="2"/>
  <c r="F1962" i="2"/>
  <c r="F1961" i="2"/>
  <c r="F1960" i="2"/>
  <c r="F1959" i="2"/>
  <c r="F1948" i="2"/>
  <c r="F1945" i="2"/>
  <c r="F1944" i="2"/>
  <c r="F1943" i="2"/>
  <c r="F1942" i="2"/>
  <c r="F1941" i="2"/>
  <c r="F1940" i="2"/>
  <c r="F1939" i="2"/>
  <c r="F1938" i="2"/>
  <c r="F1937" i="2"/>
  <c r="F1935" i="2"/>
  <c r="F1934" i="2"/>
  <c r="F1933" i="2"/>
  <c r="F1932" i="2"/>
  <c r="F1922" i="2"/>
  <c r="F1920" i="2"/>
  <c r="F1917" i="2"/>
  <c r="F1915" i="2"/>
  <c r="F1912" i="2"/>
  <c r="F1911" i="2"/>
  <c r="F1910" i="2"/>
  <c r="F1909" i="2"/>
  <c r="F1908" i="2"/>
  <c r="F1907" i="2"/>
  <c r="F1906" i="2"/>
  <c r="F1905" i="2"/>
  <c r="F1904" i="2"/>
  <c r="F1903" i="2"/>
  <c r="F1902" i="2"/>
  <c r="F1900" i="2"/>
  <c r="F1899" i="2"/>
  <c r="F1898" i="2"/>
  <c r="F1897" i="2"/>
  <c r="F1886" i="2"/>
  <c r="F1883" i="2"/>
  <c r="F1880" i="2"/>
  <c r="F1879" i="2"/>
  <c r="F1878" i="2"/>
  <c r="F1877" i="2"/>
  <c r="F1876" i="2"/>
  <c r="F1875" i="2"/>
  <c r="F1874" i="2"/>
  <c r="F1873" i="2"/>
  <c r="F1872" i="2"/>
  <c r="F1871" i="2"/>
  <c r="F1870" i="2"/>
  <c r="F1868" i="2"/>
  <c r="F1867" i="2"/>
  <c r="F1866" i="2"/>
  <c r="F1865" i="2"/>
  <c r="F1854" i="2"/>
  <c r="F1851" i="2"/>
  <c r="F1849" i="2"/>
  <c r="F1848" i="2"/>
  <c r="F1847" i="2"/>
  <c r="F1846" i="2"/>
  <c r="F1843" i="2"/>
  <c r="F1841" i="2"/>
  <c r="F1840" i="2"/>
  <c r="F1839" i="2"/>
  <c r="F1838" i="2"/>
  <c r="F1837" i="2"/>
  <c r="F1836" i="2"/>
  <c r="F1835" i="2"/>
  <c r="F1834" i="2"/>
  <c r="F1833" i="2"/>
  <c r="F1832" i="2"/>
  <c r="F1830" i="2"/>
  <c r="F1829" i="2"/>
  <c r="F1828" i="2"/>
  <c r="F1827" i="2"/>
  <c r="F1816" i="2"/>
  <c r="F1813" i="2"/>
  <c r="F1809" i="2"/>
  <c r="F1808" i="2"/>
  <c r="F1807" i="2"/>
  <c r="F1806" i="2"/>
  <c r="F1805" i="2"/>
  <c r="F1804" i="2"/>
  <c r="F1803" i="2"/>
  <c r="F1802" i="2"/>
  <c r="F1801" i="2"/>
  <c r="F1799" i="2"/>
  <c r="F1798" i="2"/>
  <c r="F1797" i="2"/>
  <c r="F1796" i="2"/>
  <c r="F1786" i="2"/>
  <c r="F1783" i="2"/>
  <c r="F1781" i="2"/>
  <c r="F1778" i="2"/>
  <c r="F1777" i="2"/>
  <c r="F1776" i="2"/>
  <c r="F1775" i="2"/>
  <c r="F1774" i="2"/>
  <c r="F1773" i="2"/>
  <c r="F1772" i="2"/>
  <c r="F1771" i="2"/>
  <c r="F1770" i="2"/>
  <c r="F1769" i="2"/>
  <c r="F1767" i="2"/>
  <c r="F1766" i="2"/>
  <c r="F1765" i="2"/>
  <c r="F1764" i="2"/>
  <c r="F1753" i="2"/>
  <c r="F1751" i="2"/>
  <c r="F1748" i="2"/>
  <c r="F1747" i="2"/>
  <c r="F1746" i="2"/>
  <c r="F1745" i="2"/>
  <c r="F1744" i="2"/>
  <c r="F1743" i="2"/>
  <c r="F1742" i="2"/>
  <c r="F1741" i="2"/>
  <c r="F1740" i="2"/>
  <c r="F1739" i="2"/>
  <c r="F1738" i="2"/>
  <c r="F1736" i="2"/>
  <c r="F1735" i="2"/>
  <c r="F1734" i="2"/>
  <c r="F1733" i="2"/>
  <c r="F1722" i="2"/>
  <c r="F1719" i="2"/>
  <c r="F1717" i="2"/>
  <c r="F1714" i="2"/>
  <c r="F1712" i="2"/>
  <c r="F1711" i="2"/>
  <c r="F1710" i="2"/>
  <c r="F1709" i="2"/>
  <c r="F1708" i="2"/>
  <c r="F1707" i="2"/>
  <c r="F1706" i="2"/>
  <c r="F1705" i="2"/>
  <c r="F1704" i="2"/>
  <c r="F1703" i="2"/>
  <c r="F1702" i="2"/>
  <c r="F1700" i="2"/>
  <c r="F1699" i="2"/>
  <c r="F1698" i="2"/>
  <c r="F1697" i="2"/>
  <c r="F1685" i="2"/>
  <c r="F1683" i="2"/>
  <c r="F1680" i="2"/>
  <c r="F1678" i="2"/>
  <c r="F1675" i="2"/>
  <c r="F1674" i="2"/>
  <c r="F1673" i="2"/>
  <c r="F1672" i="2"/>
  <c r="F1671" i="2"/>
  <c r="F1670" i="2"/>
  <c r="F1669" i="2"/>
  <c r="F1668" i="2"/>
  <c r="F1667" i="2"/>
  <c r="F1666" i="2"/>
  <c r="F1664" i="2"/>
  <c r="F1663" i="2"/>
  <c r="F1662" i="2"/>
  <c r="F1661" i="2"/>
  <c r="F1651" i="2"/>
  <c r="F1648" i="2"/>
  <c r="F1646" i="2"/>
  <c r="F1643" i="2"/>
  <c r="F1642" i="2"/>
  <c r="F1641" i="2"/>
  <c r="F1640" i="2"/>
  <c r="F1639" i="2"/>
  <c r="F1638" i="2"/>
  <c r="F1637" i="2"/>
  <c r="F1636" i="2"/>
  <c r="F1635" i="2"/>
  <c r="F1633" i="2"/>
  <c r="F1632" i="2"/>
  <c r="F1631" i="2"/>
  <c r="F1630" i="2"/>
  <c r="F1619" i="2"/>
  <c r="F1616" i="2"/>
  <c r="F1614" i="2"/>
  <c r="F1611" i="2"/>
  <c r="F1610" i="2"/>
  <c r="F1609" i="2"/>
  <c r="F1608" i="2"/>
  <c r="F1607" i="2"/>
  <c r="F1606" i="2"/>
  <c r="F1605" i="2"/>
  <c r="F1604" i="2"/>
  <c r="F1603" i="2"/>
  <c r="F1602" i="2"/>
  <c r="F1601" i="2"/>
  <c r="F1599" i="2"/>
  <c r="F1598" i="2"/>
  <c r="F1597" i="2"/>
  <c r="F1596" i="2"/>
  <c r="F1585" i="2"/>
  <c r="F1582" i="2"/>
  <c r="F1580" i="2"/>
  <c r="F1577" i="2"/>
  <c r="F1576" i="2"/>
  <c r="F1575" i="2"/>
  <c r="F1574" i="2"/>
  <c r="F1573" i="2"/>
  <c r="F1572" i="2"/>
  <c r="F1571" i="2"/>
  <c r="F1570" i="2"/>
  <c r="F1569" i="2"/>
  <c r="F1567" i="2"/>
  <c r="F1566" i="2"/>
  <c r="F1565" i="2"/>
  <c r="F1564" i="2"/>
  <c r="F1553" i="2"/>
  <c r="F1552" i="2"/>
  <c r="F1549" i="2"/>
  <c r="F1548" i="2"/>
  <c r="F1547" i="2"/>
  <c r="F1546" i="2"/>
  <c r="F1545" i="2"/>
  <c r="F1544" i="2"/>
  <c r="F1543" i="2"/>
  <c r="F1542" i="2"/>
  <c r="F1541" i="2"/>
  <c r="F1540" i="2"/>
  <c r="F1539" i="2"/>
  <c r="F1537" i="2"/>
  <c r="F1536" i="2"/>
  <c r="F1535" i="2"/>
  <c r="F1534" i="2"/>
  <c r="F1523" i="2"/>
  <c r="F1520" i="2"/>
  <c r="F1517" i="2"/>
  <c r="F1514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499" i="2"/>
  <c r="F1498" i="2"/>
  <c r="F1497" i="2"/>
  <c r="F1496" i="2"/>
  <c r="F1485" i="2"/>
  <c r="F1483" i="2"/>
  <c r="F1480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1" i="2"/>
  <c r="F1460" i="2"/>
  <c r="F1459" i="2"/>
  <c r="F1458" i="2"/>
  <c r="F1447" i="2"/>
  <c r="F1446" i="2"/>
  <c r="F1444" i="2"/>
  <c r="F1441" i="2"/>
  <c r="F1437" i="2"/>
  <c r="F1436" i="2"/>
  <c r="F1433" i="2"/>
  <c r="F1431" i="2"/>
  <c r="F1429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1" i="2"/>
  <c r="F1410" i="2"/>
  <c r="F1409" i="2"/>
  <c r="F1408" i="2"/>
  <c r="F1397" i="2"/>
  <c r="F1394" i="2"/>
  <c r="F1391" i="2"/>
  <c r="F1388" i="2"/>
  <c r="F1386" i="2"/>
  <c r="F1385" i="2"/>
  <c r="F1383" i="2"/>
  <c r="F1382" i="2"/>
  <c r="F1381" i="2"/>
  <c r="F1380" i="2"/>
  <c r="F1379" i="2"/>
  <c r="F1378" i="2"/>
  <c r="F1376" i="2"/>
  <c r="F1375" i="2"/>
  <c r="F1374" i="2"/>
  <c r="F1373" i="2"/>
  <c r="F1362" i="2"/>
  <c r="F1352" i="2"/>
  <c r="F1351" i="2"/>
  <c r="F1350" i="2"/>
  <c r="F1349" i="2"/>
  <c r="F1348" i="2"/>
  <c r="F1347" i="2"/>
  <c r="F1345" i="2"/>
  <c r="F1344" i="2"/>
  <c r="F1343" i="2"/>
  <c r="F1341" i="2"/>
  <c r="F1340" i="2"/>
  <c r="F1339" i="2"/>
  <c r="F1338" i="2"/>
  <c r="F1327" i="2"/>
  <c r="F1324" i="2"/>
  <c r="F1322" i="2"/>
  <c r="F1314" i="2"/>
  <c r="F1305" i="2"/>
  <c r="F1304" i="2"/>
  <c r="F1303" i="2"/>
  <c r="F1302" i="2"/>
  <c r="F1291" i="2"/>
  <c r="F1289" i="2"/>
  <c r="F1286" i="2"/>
  <c r="F1283" i="2"/>
  <c r="F1282" i="2"/>
  <c r="F1280" i="2"/>
  <c r="F1279" i="2"/>
  <c r="F1278" i="2"/>
  <c r="F1277" i="2"/>
  <c r="F1276" i="2"/>
  <c r="F1275" i="2"/>
  <c r="F1274" i="2"/>
  <c r="F1273" i="2"/>
  <c r="F1272" i="2"/>
  <c r="F1271" i="2"/>
  <c r="F1270" i="2"/>
  <c r="F1268" i="2"/>
  <c r="F1267" i="2"/>
  <c r="F1266" i="2"/>
  <c r="F1265" i="2"/>
  <c r="F1254" i="2"/>
  <c r="F1251" i="2"/>
  <c r="F1250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3" i="2"/>
  <c r="F1232" i="2"/>
  <c r="F1231" i="2"/>
  <c r="F1230" i="2"/>
  <c r="F1219" i="2"/>
  <c r="F1216" i="2"/>
  <c r="F1214" i="2"/>
  <c r="F1213" i="2"/>
  <c r="F1210" i="2"/>
  <c r="F1209" i="2"/>
  <c r="F1208" i="2"/>
  <c r="F1207" i="2"/>
  <c r="F1206" i="2"/>
  <c r="F1205" i="2"/>
  <c r="F1204" i="2"/>
  <c r="F1203" i="2"/>
  <c r="F1202" i="2"/>
  <c r="F1201" i="2"/>
  <c r="F1200" i="2"/>
  <c r="F1198" i="2"/>
  <c r="F1197" i="2"/>
  <c r="F1196" i="2"/>
  <c r="F1195" i="2"/>
  <c r="F1184" i="2"/>
  <c r="F1182" i="2"/>
  <c r="F1179" i="2"/>
  <c r="F1177" i="2"/>
  <c r="F1176" i="2"/>
  <c r="F1175" i="2"/>
  <c r="F1172" i="2"/>
  <c r="F1171" i="2"/>
  <c r="F1170" i="2"/>
  <c r="F1169" i="2"/>
  <c r="F1168" i="2"/>
  <c r="F1167" i="2"/>
  <c r="F1166" i="2"/>
  <c r="F1165" i="2"/>
  <c r="F1164" i="2"/>
  <c r="F1163" i="2"/>
  <c r="F1162" i="2"/>
  <c r="F1160" i="2"/>
  <c r="F1159" i="2"/>
  <c r="F1158" i="2"/>
  <c r="F1157" i="2"/>
  <c r="F1146" i="2"/>
  <c r="F1143" i="2"/>
  <c r="F1141" i="2"/>
  <c r="F1140" i="2"/>
  <c r="F1137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0" i="2"/>
  <c r="F1119" i="2"/>
  <c r="F1118" i="2"/>
  <c r="F1117" i="2"/>
  <c r="F1106" i="2"/>
  <c r="F1103" i="2"/>
  <c r="F1102" i="2"/>
  <c r="F1099" i="2"/>
  <c r="F1098" i="2"/>
  <c r="F1096" i="2"/>
  <c r="F1095" i="2"/>
  <c r="F1094" i="2"/>
  <c r="F1093" i="2"/>
  <c r="F1082" i="2"/>
  <c r="F1080" i="2"/>
  <c r="F1072" i="2"/>
  <c r="F1071" i="2"/>
  <c r="F1067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1" i="2"/>
  <c r="F1050" i="2"/>
  <c r="F1049" i="2"/>
  <c r="F1048" i="2"/>
  <c r="F1037" i="2"/>
  <c r="F1034" i="2"/>
  <c r="F1032" i="2"/>
  <c r="F1029" i="2"/>
  <c r="F1028" i="2"/>
  <c r="F1027" i="2"/>
  <c r="F1026" i="2"/>
  <c r="F1024" i="2"/>
  <c r="F1023" i="2"/>
  <c r="F1022" i="2"/>
  <c r="F1019" i="2"/>
  <c r="F1018" i="2"/>
  <c r="F1017" i="2"/>
  <c r="F1016" i="2"/>
  <c r="F1015" i="2"/>
  <c r="F1014" i="2"/>
  <c r="F1012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4" i="2"/>
  <c r="F993" i="2"/>
  <c r="F992" i="2"/>
  <c r="F991" i="2"/>
  <c r="F980" i="2"/>
  <c r="F978" i="2"/>
  <c r="F977" i="2"/>
  <c r="F976" i="2"/>
  <c r="F973" i="2"/>
  <c r="F970" i="2"/>
  <c r="F968" i="2"/>
  <c r="F966" i="2"/>
  <c r="F965" i="2"/>
  <c r="F964" i="2"/>
  <c r="F963" i="2"/>
  <c r="F962" i="2"/>
  <c r="F959" i="2"/>
  <c r="F954" i="2"/>
  <c r="F952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5" i="2"/>
  <c r="F934" i="2"/>
  <c r="F933" i="2"/>
  <c r="F932" i="2"/>
  <c r="F921" i="2"/>
  <c r="F918" i="2"/>
  <c r="F916" i="2"/>
  <c r="F912" i="2"/>
  <c r="F908" i="2"/>
  <c r="F907" i="2"/>
  <c r="F906" i="2"/>
  <c r="F904" i="2"/>
  <c r="F903" i="2"/>
  <c r="F902" i="2"/>
  <c r="F901" i="2"/>
  <c r="F899" i="2"/>
  <c r="F898" i="2"/>
  <c r="F896" i="2"/>
  <c r="F895" i="2"/>
  <c r="F894" i="2"/>
  <c r="F893" i="2"/>
  <c r="F882" i="2"/>
  <c r="F880" i="2"/>
  <c r="F879" i="2"/>
  <c r="F876" i="2"/>
  <c r="F874" i="2"/>
  <c r="F873" i="2"/>
  <c r="F870" i="2"/>
  <c r="F869" i="2"/>
  <c r="F868" i="2"/>
  <c r="F867" i="2"/>
  <c r="F866" i="2"/>
  <c r="F865" i="2"/>
  <c r="F864" i="2"/>
  <c r="F863" i="2"/>
  <c r="F862" i="2"/>
  <c r="F861" i="2"/>
  <c r="F860" i="2"/>
  <c r="F858" i="2"/>
  <c r="F857" i="2"/>
  <c r="F856" i="2"/>
  <c r="F855" i="2"/>
  <c r="F845" i="2"/>
  <c r="F842" i="2"/>
  <c r="F840" i="2"/>
  <c r="F839" i="2"/>
  <c r="F836" i="2"/>
  <c r="F835" i="2"/>
  <c r="F834" i="2"/>
  <c r="F833" i="2"/>
  <c r="F830" i="2"/>
  <c r="F828" i="2"/>
  <c r="F827" i="2"/>
  <c r="F826" i="2"/>
  <c r="F825" i="2"/>
  <c r="F824" i="2"/>
  <c r="F823" i="2"/>
  <c r="F821" i="2"/>
  <c r="F820" i="2"/>
  <c r="F819" i="2"/>
  <c r="F818" i="2"/>
  <c r="F817" i="2"/>
  <c r="F816" i="2"/>
  <c r="F813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8" i="2"/>
  <c r="F797" i="2"/>
  <c r="F796" i="2"/>
  <c r="F795" i="2"/>
  <c r="F784" i="2"/>
  <c r="F781" i="2"/>
  <c r="F779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2" i="2"/>
  <c r="F761" i="2"/>
  <c r="F760" i="2"/>
  <c r="F759" i="2"/>
  <c r="F748" i="2"/>
  <c r="F746" i="2"/>
  <c r="F743" i="2"/>
  <c r="F741" i="2"/>
  <c r="F739" i="2"/>
  <c r="F736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19" i="2"/>
  <c r="F718" i="2"/>
  <c r="F717" i="2"/>
  <c r="F716" i="2"/>
  <c r="F705" i="2"/>
  <c r="F704" i="2"/>
  <c r="F701" i="2"/>
  <c r="F699" i="2"/>
  <c r="F696" i="2"/>
  <c r="F695" i="2"/>
  <c r="F694" i="2"/>
  <c r="F693" i="2"/>
  <c r="F692" i="2"/>
  <c r="F691" i="2"/>
  <c r="F690" i="2"/>
  <c r="F689" i="2"/>
  <c r="F688" i="2"/>
  <c r="F687" i="2"/>
  <c r="F686" i="2"/>
  <c r="F684" i="2"/>
  <c r="F683" i="2"/>
  <c r="F682" i="2"/>
  <c r="F671" i="2"/>
  <c r="F669" i="2"/>
  <c r="F666" i="2"/>
  <c r="F664" i="2"/>
  <c r="F662" i="2"/>
  <c r="F661" i="2"/>
  <c r="F658" i="2"/>
  <c r="F656" i="2"/>
  <c r="F655" i="2"/>
  <c r="F654" i="2"/>
  <c r="F653" i="2"/>
  <c r="F652" i="2"/>
  <c r="F651" i="2"/>
  <c r="F650" i="2"/>
  <c r="F649" i="2"/>
  <c r="F648" i="2"/>
  <c r="F646" i="2"/>
  <c r="F645" i="2"/>
  <c r="F644" i="2"/>
  <c r="F643" i="2"/>
  <c r="F632" i="2"/>
  <c r="F630" i="2"/>
  <c r="F629" i="2"/>
  <c r="F626" i="2"/>
  <c r="F624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7" i="2"/>
  <c r="F606" i="2"/>
  <c r="F605" i="2"/>
  <c r="F604" i="2"/>
  <c r="F593" i="2"/>
  <c r="F591" i="2"/>
  <c r="F588" i="2"/>
  <c r="F586" i="2"/>
  <c r="F585" i="2"/>
  <c r="F584" i="2"/>
  <c r="F583" i="2"/>
  <c r="F581" i="2"/>
  <c r="F580" i="2"/>
  <c r="F579" i="2"/>
  <c r="F578" i="2"/>
  <c r="F577" i="2"/>
  <c r="F575" i="2"/>
  <c r="F574" i="2"/>
  <c r="F573" i="2"/>
  <c r="F562" i="2"/>
  <c r="F559" i="2"/>
  <c r="F557" i="2"/>
  <c r="F554" i="2"/>
  <c r="F553" i="2"/>
  <c r="F552" i="2"/>
  <c r="F551" i="2"/>
  <c r="F550" i="2"/>
  <c r="F549" i="2"/>
  <c r="F548" i="2"/>
  <c r="F547" i="2"/>
  <c r="F546" i="2"/>
  <c r="F545" i="2"/>
  <c r="F543" i="2"/>
  <c r="F542" i="2"/>
  <c r="F541" i="2"/>
  <c r="F540" i="2"/>
  <c r="F529" i="2"/>
  <c r="F528" i="2"/>
  <c r="F526" i="2"/>
  <c r="F525" i="2"/>
  <c r="F524" i="2"/>
  <c r="F523" i="2"/>
  <c r="F521" i="2"/>
  <c r="F520" i="2"/>
  <c r="F519" i="2"/>
  <c r="F518" i="2"/>
  <c r="F507" i="2"/>
  <c r="F504" i="2"/>
  <c r="F502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5" i="2"/>
  <c r="F484" i="2"/>
  <c r="F483" i="2"/>
  <c r="F482" i="2"/>
  <c r="F471" i="2"/>
  <c r="F468" i="2"/>
  <c r="F466" i="2"/>
  <c r="F465" i="2"/>
  <c r="F464" i="2"/>
  <c r="F463" i="2"/>
  <c r="F462" i="2"/>
  <c r="F461" i="2"/>
  <c r="F460" i="2"/>
  <c r="F459" i="2"/>
  <c r="F458" i="2"/>
  <c r="F457" i="2"/>
  <c r="F455" i="2"/>
  <c r="F454" i="2"/>
  <c r="F453" i="2"/>
  <c r="F452" i="2"/>
  <c r="F441" i="2"/>
  <c r="F438" i="2"/>
  <c r="F436" i="2"/>
  <c r="F435" i="2"/>
  <c r="F434" i="2"/>
  <c r="F433" i="2"/>
  <c r="F422" i="2"/>
  <c r="F419" i="2"/>
  <c r="F418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1" i="2"/>
  <c r="F400" i="2"/>
  <c r="F389" i="2"/>
  <c r="F386" i="2"/>
  <c r="F383" i="2"/>
  <c r="F381" i="2"/>
  <c r="F378" i="2"/>
  <c r="F375" i="2"/>
  <c r="F374" i="2"/>
  <c r="F372" i="2"/>
  <c r="F369" i="2"/>
  <c r="F367" i="2"/>
  <c r="F366" i="2"/>
  <c r="F365" i="2"/>
  <c r="F364" i="2"/>
  <c r="F362" i="2"/>
  <c r="F360" i="2"/>
  <c r="F359" i="2"/>
  <c r="F358" i="2"/>
  <c r="F357" i="2"/>
  <c r="F356" i="2"/>
  <c r="F355" i="2"/>
  <c r="F353" i="2"/>
  <c r="F352" i="2"/>
  <c r="F351" i="2"/>
  <c r="F350" i="2"/>
  <c r="F349" i="2"/>
  <c r="F348" i="2"/>
  <c r="F347" i="2"/>
  <c r="F346" i="2"/>
  <c r="F345" i="2"/>
  <c r="F344" i="2"/>
  <c r="F342" i="2"/>
  <c r="F341" i="2"/>
  <c r="F340" i="2"/>
  <c r="F339" i="2"/>
  <c r="F328" i="2"/>
  <c r="F325" i="2"/>
  <c r="F323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6" i="2"/>
  <c r="F305" i="2"/>
  <c r="F304" i="2"/>
  <c r="F303" i="2"/>
  <c r="F292" i="2"/>
  <c r="F289" i="2"/>
  <c r="F286" i="2"/>
  <c r="F285" i="2"/>
  <c r="F284" i="2"/>
  <c r="F283" i="2"/>
  <c r="F282" i="2"/>
  <c r="F281" i="2"/>
  <c r="F280" i="2"/>
  <c r="F279" i="2"/>
  <c r="F278" i="2"/>
  <c r="F277" i="2"/>
  <c r="F276" i="2"/>
  <c r="F274" i="2"/>
  <c r="F273" i="2"/>
  <c r="F272" i="2"/>
  <c r="F271" i="2"/>
  <c r="F258" i="2"/>
  <c r="F257" i="2"/>
  <c r="F256" i="2"/>
  <c r="F255" i="2"/>
  <c r="F254" i="2"/>
  <c r="F253" i="2"/>
  <c r="F242" i="2"/>
  <c r="F241" i="2"/>
  <c r="F240" i="2"/>
  <c r="F239" i="2"/>
  <c r="F238" i="2"/>
  <c r="F237" i="2"/>
  <c r="F236" i="2"/>
  <c r="F235" i="2"/>
  <c r="F234" i="2"/>
  <c r="F232" i="2"/>
  <c r="F231" i="2"/>
  <c r="F230" i="2"/>
  <c r="F219" i="2"/>
  <c r="F216" i="2"/>
  <c r="F214" i="2"/>
  <c r="F211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5" i="2"/>
  <c r="F194" i="2"/>
  <c r="F193" i="2"/>
  <c r="F192" i="2"/>
  <c r="F181" i="2"/>
  <c r="F178" i="2"/>
  <c r="F176" i="2"/>
  <c r="F173" i="2"/>
  <c r="F172" i="2"/>
  <c r="F171" i="2"/>
  <c r="F170" i="2"/>
  <c r="F169" i="2"/>
  <c r="F168" i="2"/>
  <c r="F167" i="2"/>
  <c r="F166" i="2"/>
  <c r="F165" i="2"/>
  <c r="F164" i="2"/>
  <c r="F162" i="2"/>
  <c r="F161" i="2"/>
  <c r="F160" i="2"/>
  <c r="F159" i="2"/>
  <c r="F148" i="2"/>
  <c r="F145" i="2"/>
  <c r="F143" i="2"/>
  <c r="F141" i="2"/>
  <c r="F138" i="2"/>
  <c r="F135" i="2"/>
  <c r="F133" i="2"/>
  <c r="F131" i="2"/>
  <c r="F130" i="2"/>
  <c r="F129" i="2"/>
  <c r="F128" i="2"/>
  <c r="F127" i="2"/>
  <c r="F126" i="2"/>
  <c r="F125" i="2"/>
  <c r="F124" i="2"/>
  <c r="F123" i="2"/>
  <c r="F122" i="2"/>
  <c r="F121" i="2"/>
  <c r="F119" i="2"/>
  <c r="F118" i="2"/>
  <c r="F117" i="2"/>
  <c r="F116" i="2"/>
  <c r="F105" i="2"/>
  <c r="F102" i="2"/>
  <c r="F100" i="2"/>
  <c r="F97" i="2"/>
  <c r="F96" i="2"/>
  <c r="F93" i="2"/>
  <c r="F90" i="2"/>
  <c r="F88" i="2"/>
  <c r="F87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0" i="2"/>
  <c r="F69" i="2"/>
  <c r="F68" i="2"/>
  <c r="F67" i="2"/>
  <c r="F56" i="2"/>
  <c r="F53" i="2"/>
  <c r="F51" i="2"/>
  <c r="F50" i="2"/>
  <c r="F47" i="2"/>
  <c r="F46" i="2"/>
  <c r="F44" i="2"/>
  <c r="F43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F18" i="2"/>
  <c r="D628" i="2" l="1"/>
  <c r="D1443" i="2" l="1"/>
  <c r="E1443" i="2"/>
  <c r="C1443" i="2"/>
  <c r="D1229" i="2"/>
  <c r="D1199" i="2"/>
  <c r="D1139" i="2"/>
  <c r="D995" i="2"/>
  <c r="D951" i="2"/>
  <c r="D799" i="2"/>
  <c r="D608" i="2"/>
  <c r="D343" i="2"/>
  <c r="D120" i="2"/>
  <c r="D115" i="2"/>
  <c r="D22" i="2"/>
  <c r="D4258" i="2"/>
  <c r="D4880" i="2"/>
  <c r="D4879" i="2" s="1"/>
  <c r="F1443" i="2" l="1"/>
  <c r="D3514" i="2"/>
  <c r="D3512" i="2"/>
  <c r="D3496" i="2"/>
  <c r="D3491" i="2"/>
  <c r="D3480" i="2"/>
  <c r="D3478" i="2"/>
  <c r="D3475" i="2"/>
  <c r="D3464" i="2"/>
  <c r="D3459" i="2"/>
  <c r="D3448" i="2"/>
  <c r="D3445" i="2"/>
  <c r="D3444" i="2" s="1"/>
  <c r="D3434" i="2"/>
  <c r="D3429" i="2"/>
  <c r="D3418" i="2"/>
  <c r="D3416" i="2"/>
  <c r="D3413" i="2"/>
  <c r="D3401" i="2"/>
  <c r="D3396" i="2"/>
  <c r="D3385" i="2"/>
  <c r="D3368" i="2"/>
  <c r="D3363" i="2"/>
  <c r="D3352" i="2"/>
  <c r="D3347" i="2"/>
  <c r="D3346" i="2" s="1"/>
  <c r="D3336" i="2"/>
  <c r="D3331" i="2"/>
  <c r="D3318" i="2"/>
  <c r="D3317" i="2" s="1"/>
  <c r="D3306" i="2"/>
  <c r="D3301" i="2"/>
  <c r="D3290" i="2"/>
  <c r="D3284" i="2"/>
  <c r="D3283" i="2" s="1"/>
  <c r="D3281" i="2"/>
  <c r="D3269" i="2"/>
  <c r="D3264" i="2"/>
  <c r="D3253" i="2"/>
  <c r="D3248" i="2"/>
  <c r="D3235" i="2"/>
  <c r="D3230" i="2"/>
  <c r="D3219" i="2"/>
  <c r="D3214" i="2"/>
  <c r="D3211" i="2"/>
  <c r="D3199" i="2"/>
  <c r="D3194" i="2"/>
  <c r="D3183" i="2"/>
  <c r="D3181" i="2"/>
  <c r="D3178" i="2"/>
  <c r="D3176" i="2"/>
  <c r="D3173" i="2"/>
  <c r="D3159" i="2"/>
  <c r="D3154" i="2"/>
  <c r="D3143" i="2"/>
  <c r="D3142" i="2" s="1"/>
  <c r="D3140" i="2"/>
  <c r="D3138" i="2"/>
  <c r="D3135" i="2"/>
  <c r="D3122" i="2"/>
  <c r="D3117" i="2"/>
  <c r="D3106" i="2"/>
  <c r="D3105" i="2" s="1"/>
  <c r="D3103" i="2"/>
  <c r="D3102" i="2" s="1"/>
  <c r="D3100" i="2"/>
  <c r="D3088" i="2"/>
  <c r="D3083" i="2"/>
  <c r="D3072" i="2"/>
  <c r="D3066" i="2"/>
  <c r="D3053" i="2"/>
  <c r="D3048" i="2"/>
  <c r="D3037" i="2"/>
  <c r="D3034" i="2"/>
  <c r="D3031" i="2"/>
  <c r="D3029" i="2"/>
  <c r="D3026" i="2"/>
  <c r="D3017" i="2"/>
  <c r="D3012" i="2"/>
  <c r="D3001" i="2"/>
  <c r="D2995" i="2"/>
  <c r="D2986" i="2"/>
  <c r="D2981" i="2"/>
  <c r="D2970" i="2"/>
  <c r="D2965" i="2"/>
  <c r="D2963" i="2"/>
  <c r="D2960" i="2"/>
  <c r="D2947" i="2"/>
  <c r="D2942" i="2"/>
  <c r="D2931" i="2"/>
  <c r="D2928" i="2"/>
  <c r="D2925" i="2"/>
  <c r="D2913" i="2"/>
  <c r="D2908" i="2"/>
  <c r="D2897" i="2"/>
  <c r="D2880" i="2"/>
  <c r="D2875" i="2"/>
  <c r="D2864" i="2"/>
  <c r="D2859" i="2"/>
  <c r="D2849" i="2"/>
  <c r="D2844" i="2"/>
  <c r="D2833" i="2"/>
  <c r="D2828" i="2"/>
  <c r="D2827" i="2" s="1"/>
  <c r="D2815" i="2"/>
  <c r="D2810" i="2"/>
  <c r="D2799" i="2"/>
  <c r="D2794" i="2"/>
  <c r="D2792" i="2"/>
  <c r="D2781" i="2"/>
  <c r="D2776" i="2"/>
  <c r="D2765" i="2"/>
  <c r="D2760" i="2"/>
  <c r="D2757" i="2"/>
  <c r="D2745" i="2"/>
  <c r="D2740" i="2"/>
  <c r="D2729" i="2"/>
  <c r="D2724" i="2"/>
  <c r="D2722" i="2"/>
  <c r="D2719" i="2"/>
  <c r="D2706" i="2"/>
  <c r="D2701" i="2"/>
  <c r="D2690" i="2"/>
  <c r="D2685" i="2"/>
  <c r="D2682" i="2"/>
  <c r="D2679" i="2"/>
  <c r="D2667" i="2"/>
  <c r="D2662" i="2"/>
  <c r="D2651" i="2"/>
  <c r="D2646" i="2"/>
  <c r="D2644" i="2"/>
  <c r="D2641" i="2"/>
  <c r="D2638" i="2"/>
  <c r="D2625" i="2"/>
  <c r="D2620" i="2"/>
  <c r="D2609" i="2"/>
  <c r="D2604" i="2"/>
  <c r="D2591" i="2"/>
  <c r="D2586" i="2"/>
  <c r="D2575" i="2"/>
  <c r="D2559" i="2"/>
  <c r="D2554" i="2"/>
  <c r="D2543" i="2"/>
  <c r="D2538" i="2"/>
  <c r="D2527" i="2"/>
  <c r="D2522" i="2"/>
  <c r="D2511" i="2"/>
  <c r="D2506" i="2"/>
  <c r="D2494" i="2"/>
  <c r="D2489" i="2"/>
  <c r="D2478" i="2"/>
  <c r="D2472" i="2"/>
  <c r="D2471" i="2" s="1"/>
  <c r="D2460" i="2"/>
  <c r="D2455" i="2"/>
  <c r="D2442" i="2"/>
  <c r="D2432" i="2"/>
  <c r="D2427" i="2"/>
  <c r="D2416" i="2"/>
  <c r="D2413" i="2"/>
  <c r="D2409" i="2"/>
  <c r="D2397" i="2"/>
  <c r="D2392" i="2"/>
  <c r="D2381" i="2"/>
  <c r="D2378" i="2"/>
  <c r="D2375" i="2"/>
  <c r="D2372" i="2"/>
  <c r="D2368" i="2"/>
  <c r="D2364" i="2"/>
  <c r="D2352" i="2"/>
  <c r="D2347" i="2"/>
  <c r="D2336" i="2"/>
  <c r="D2331" i="2"/>
  <c r="D2328" i="2"/>
  <c r="D2325" i="2"/>
  <c r="D2322" i="2"/>
  <c r="D2310" i="2"/>
  <c r="D2305" i="2"/>
  <c r="D2294" i="2"/>
  <c r="D2291" i="2"/>
  <c r="D2288" i="2"/>
  <c r="D2286" i="2"/>
  <c r="D2271" i="2"/>
  <c r="D2266" i="2"/>
  <c r="D2255" i="2"/>
  <c r="D2250" i="2"/>
  <c r="D2247" i="2"/>
  <c r="D2244" i="2"/>
  <c r="D2241" i="2"/>
  <c r="D2239" i="2"/>
  <c r="D2226" i="2"/>
  <c r="D2221" i="2"/>
  <c r="D2210" i="2"/>
  <c r="D2207" i="2"/>
  <c r="D2204" i="2"/>
  <c r="D2201" i="2"/>
  <c r="D2196" i="2"/>
  <c r="D2193" i="2"/>
  <c r="D2191" i="2"/>
  <c r="D2177" i="2"/>
  <c r="D2172" i="2"/>
  <c r="D2161" i="2"/>
  <c r="D2160" i="2" s="1"/>
  <c r="D2158" i="2"/>
  <c r="D2155" i="2"/>
  <c r="D2152" i="2"/>
  <c r="D2149" i="2"/>
  <c r="D2136" i="2"/>
  <c r="D2131" i="2"/>
  <c r="D2120" i="2"/>
  <c r="D2102" i="2"/>
  <c r="D2097" i="2"/>
  <c r="D2086" i="2"/>
  <c r="D2081" i="2"/>
  <c r="D2069" i="2"/>
  <c r="D2064" i="2"/>
  <c r="D2053" i="2"/>
  <c r="D2047" i="2"/>
  <c r="D2046" i="2" s="1"/>
  <c r="D2044" i="2"/>
  <c r="D2032" i="2"/>
  <c r="D2027" i="2"/>
  <c r="D2016" i="2"/>
  <c r="D2011" i="2"/>
  <c r="D2010" i="2" s="1"/>
  <c r="D2000" i="2"/>
  <c r="D1995" i="2"/>
  <c r="D1984" i="2"/>
  <c r="D1979" i="2"/>
  <c r="D1977" i="2"/>
  <c r="D1974" i="2"/>
  <c r="D1963" i="2"/>
  <c r="D1958" i="2"/>
  <c r="D1936" i="2"/>
  <c r="D1931" i="2"/>
  <c r="D1921" i="2"/>
  <c r="D1919" i="2"/>
  <c r="D1916" i="2"/>
  <c r="D1914" i="2"/>
  <c r="D1901" i="2"/>
  <c r="D1896" i="2"/>
  <c r="D1885" i="2"/>
  <c r="D1884" i="2" s="1"/>
  <c r="D1869" i="2"/>
  <c r="D1864" i="2"/>
  <c r="D1853" i="2"/>
  <c r="D1852" i="2" s="1"/>
  <c r="D1850" i="2"/>
  <c r="D1845" i="2"/>
  <c r="D1842" i="2"/>
  <c r="D1831" i="2"/>
  <c r="D1826" i="2"/>
  <c r="D1815" i="2"/>
  <c r="D1814" i="2" s="1"/>
  <c r="D1811" i="2"/>
  <c r="D1810" i="2" s="1"/>
  <c r="D1800" i="2"/>
  <c r="D1795" i="2"/>
  <c r="D1785" i="2"/>
  <c r="D1784" i="2" s="1"/>
  <c r="D1782" i="2"/>
  <c r="D1780" i="2"/>
  <c r="D1768" i="2"/>
  <c r="D1763" i="2"/>
  <c r="D1752" i="2"/>
  <c r="D1737" i="2"/>
  <c r="D1732" i="2"/>
  <c r="D1721" i="2"/>
  <c r="D1720" i="2" s="1"/>
  <c r="D1718" i="2"/>
  <c r="D1716" i="2"/>
  <c r="D1713" i="2"/>
  <c r="D1701" i="2"/>
  <c r="D1696" i="2"/>
  <c r="D1684" i="2"/>
  <c r="D1682" i="2"/>
  <c r="D1679" i="2"/>
  <c r="D1677" i="2"/>
  <c r="D1665" i="2"/>
  <c r="D1660" i="2"/>
  <c r="D1650" i="2"/>
  <c r="D1649" i="2" s="1"/>
  <c r="D1647" i="2"/>
  <c r="D1645" i="2"/>
  <c r="D1634" i="2"/>
  <c r="D1629" i="2"/>
  <c r="D1618" i="2"/>
  <c r="D1617" i="2" s="1"/>
  <c r="D1615" i="2"/>
  <c r="D1613" i="2"/>
  <c r="D1600" i="2"/>
  <c r="D1595" i="2"/>
  <c r="D1584" i="2"/>
  <c r="D1583" i="2" s="1"/>
  <c r="D1581" i="2"/>
  <c r="D1579" i="2"/>
  <c r="D1568" i="2"/>
  <c r="D1563" i="2"/>
  <c r="D2721" i="2" l="1"/>
  <c r="D2681" i="2"/>
  <c r="D2195" i="2"/>
  <c r="D2346" i="2"/>
  <c r="D2285" i="2"/>
  <c r="D2151" i="2"/>
  <c r="D1976" i="2"/>
  <c r="D2026" i="2"/>
  <c r="D1794" i="2"/>
  <c r="D2243" i="2"/>
  <c r="D2941" i="2"/>
  <c r="D3116" i="2"/>
  <c r="D1994" i="2"/>
  <c r="D3175" i="2"/>
  <c r="D1562" i="2"/>
  <c r="D2304" i="2"/>
  <c r="D2013" i="2"/>
  <c r="D2537" i="2"/>
  <c r="D3247" i="2"/>
  <c r="D1946" i="2"/>
  <c r="D2203" i="2"/>
  <c r="D2858" i="2"/>
  <c r="D2994" i="2"/>
  <c r="D3287" i="2"/>
  <c r="D2444" i="2"/>
  <c r="D2603" i="2"/>
  <c r="D2998" i="2"/>
  <c r="D3172" i="2"/>
  <c r="D2249" i="2"/>
  <c r="D2924" i="2"/>
  <c r="D2078" i="2"/>
  <c r="D2290" i="2"/>
  <c r="D2330" i="2"/>
  <c r="D2569" i="2"/>
  <c r="D3065" i="2"/>
  <c r="D1681" i="2"/>
  <c r="D2083" i="2"/>
  <c r="D2157" i="2"/>
  <c r="D2374" i="2"/>
  <c r="D2475" i="2"/>
  <c r="D2756" i="2"/>
  <c r="D3447" i="2"/>
  <c r="D3474" i="2"/>
  <c r="D3412" i="2"/>
  <c r="D2891" i="2"/>
  <c r="D2640" i="2"/>
  <c r="D2505" i="2"/>
  <c r="D2441" i="2"/>
  <c r="D2408" i="2"/>
  <c r="D2661" i="2"/>
  <c r="D1594" i="2"/>
  <c r="D2572" i="2"/>
  <c r="D2648" i="2"/>
  <c r="D2050" i="2"/>
  <c r="D2606" i="2"/>
  <c r="D2796" i="2"/>
  <c r="D3216" i="2"/>
  <c r="D2412" i="2"/>
  <c r="D2762" i="2"/>
  <c r="D2830" i="2"/>
  <c r="D2508" i="2"/>
  <c r="D3250" i="2"/>
  <c r="D2265" i="2"/>
  <c r="D2687" i="2"/>
  <c r="D1913" i="2"/>
  <c r="D1981" i="2"/>
  <c r="D2367" i="2"/>
  <c r="D2377" i="2"/>
  <c r="D1676" i="2"/>
  <c r="D2252" i="2"/>
  <c r="D1612" i="2"/>
  <c r="D2333" i="2"/>
  <c r="D3069" i="2"/>
  <c r="D2861" i="2"/>
  <c r="D1578" i="2"/>
  <c r="D3028" i="2"/>
  <c r="D3210" i="2"/>
  <c r="D3033" i="2"/>
  <c r="D3477" i="2"/>
  <c r="D2726" i="2"/>
  <c r="D1715" i="2"/>
  <c r="D2959" i="2"/>
  <c r="D3349" i="2"/>
  <c r="D3415" i="2"/>
  <c r="D3263" i="2"/>
  <c r="D2540" i="2"/>
  <c r="D2927" i="2"/>
  <c r="D1644" i="2"/>
  <c r="D2894" i="2"/>
  <c r="D2967" i="2"/>
  <c r="D3511" i="2"/>
  <c r="D2791" i="2"/>
  <c r="D3490" i="2"/>
  <c r="D3458" i="2"/>
  <c r="D3428" i="2"/>
  <c r="D3395" i="2"/>
  <c r="D3382" i="2"/>
  <c r="D3362" i="2"/>
  <c r="D3330" i="2"/>
  <c r="D3300" i="2"/>
  <c r="D3229" i="2"/>
  <c r="D3193" i="2"/>
  <c r="D3180" i="2"/>
  <c r="D3153" i="2"/>
  <c r="D3137" i="2"/>
  <c r="D3082" i="2"/>
  <c r="D3047" i="2"/>
  <c r="D3011" i="2"/>
  <c r="D2980" i="2"/>
  <c r="D2907" i="2"/>
  <c r="D2874" i="2"/>
  <c r="D2843" i="2"/>
  <c r="D2809" i="2"/>
  <c r="D2775" i="2"/>
  <c r="D2739" i="2"/>
  <c r="D2700" i="2"/>
  <c r="D2619" i="2"/>
  <c r="D2585" i="2"/>
  <c r="D2553" i="2"/>
  <c r="D2521" i="2"/>
  <c r="D2488" i="2"/>
  <c r="D2454" i="2"/>
  <c r="D2426" i="2"/>
  <c r="D2391" i="2"/>
  <c r="D2324" i="2"/>
  <c r="D2220" i="2"/>
  <c r="D2206" i="2"/>
  <c r="D2171" i="2"/>
  <c r="D2130" i="2"/>
  <c r="D2117" i="2"/>
  <c r="D2096" i="2"/>
  <c r="D2063" i="2"/>
  <c r="D1957" i="2"/>
  <c r="D1930" i="2"/>
  <c r="D1918" i="2"/>
  <c r="D1895" i="2"/>
  <c r="D1863" i="2"/>
  <c r="D1844" i="2"/>
  <c r="D1825" i="2"/>
  <c r="D1779" i="2"/>
  <c r="D1762" i="2"/>
  <c r="D1749" i="2"/>
  <c r="D1731" i="2"/>
  <c r="D1695" i="2"/>
  <c r="D1659" i="2"/>
  <c r="D1628" i="2"/>
  <c r="D1754" i="2" l="1"/>
  <c r="D3145" i="2"/>
  <c r="D2296" i="2"/>
  <c r="D1949" i="2"/>
  <c r="D1723" i="2"/>
  <c r="D3003" i="2"/>
  <c r="D1620" i="2"/>
  <c r="D3108" i="2"/>
  <c r="D2577" i="2"/>
  <c r="D2163" i="2"/>
  <c r="D1586" i="2"/>
  <c r="D3482" i="2"/>
  <c r="D3450" i="2"/>
  <c r="D3255" i="2"/>
  <c r="D3074" i="2"/>
  <c r="D2866" i="2"/>
  <c r="D2653" i="2"/>
  <c r="D2611" i="2"/>
  <c r="D2513" i="2"/>
  <c r="D2447" i="2"/>
  <c r="D2418" i="2"/>
  <c r="D2257" i="2"/>
  <c r="D2088" i="2"/>
  <c r="D1887" i="2"/>
  <c r="D1686" i="2"/>
  <c r="D1652" i="2"/>
  <c r="D2018" i="2"/>
  <c r="D2835" i="2"/>
  <c r="D2480" i="2"/>
  <c r="D1817" i="2"/>
  <c r="D2383" i="2"/>
  <c r="D2692" i="2"/>
  <c r="D2767" i="2"/>
  <c r="D2972" i="2"/>
  <c r="D2545" i="2"/>
  <c r="D3387" i="2"/>
  <c r="D2731" i="2"/>
  <c r="D3221" i="2"/>
  <c r="D3323" i="2"/>
  <c r="D2122" i="2"/>
  <c r="D3039" i="2"/>
  <c r="D3420" i="2"/>
  <c r="D1986" i="2"/>
  <c r="D2055" i="2"/>
  <c r="D2899" i="2"/>
  <c r="D3292" i="2"/>
  <c r="D2933" i="2"/>
  <c r="D2801" i="2"/>
  <c r="D3516" i="2"/>
  <c r="D1787" i="2"/>
  <c r="D3354" i="2"/>
  <c r="D3185" i="2"/>
  <c r="D2338" i="2"/>
  <c r="D2212" i="2"/>
  <c r="D1923" i="2"/>
  <c r="D1855" i="2"/>
  <c r="D1687" i="2" l="1"/>
  <c r="D1412" i="2" l="1"/>
  <c r="D1428" i="2"/>
  <c r="D1430" i="2"/>
  <c r="D1432" i="2"/>
  <c r="D1435" i="2"/>
  <c r="D1440" i="2"/>
  <c r="D1445" i="2"/>
  <c r="D1407" i="2"/>
  <c r="D1406" i="2" s="1"/>
  <c r="D4991" i="2"/>
  <c r="D4990" i="2" s="1"/>
  <c r="D4988" i="2"/>
  <c r="D4986" i="2"/>
  <c r="D4983" i="2"/>
  <c r="D4982" i="2" s="1"/>
  <c r="D4985" i="2" l="1"/>
  <c r="D4999" i="2" s="1"/>
  <c r="D1442" i="2"/>
  <c r="D1434" i="2"/>
  <c r="D1448" i="2" s="1"/>
  <c r="C4887" i="2" l="1"/>
  <c r="C4991" i="2"/>
  <c r="C4990" i="2" s="1"/>
  <c r="C4988" i="2"/>
  <c r="C4986" i="2"/>
  <c r="C4983" i="2"/>
  <c r="C4982" i="2" s="1"/>
  <c r="C4971" i="2"/>
  <c r="C4970" i="2" s="1"/>
  <c r="C4965" i="2"/>
  <c r="C4950" i="2"/>
  <c r="C4949" i="2" s="1"/>
  <c r="C4947" i="2"/>
  <c r="C4941" i="2"/>
  <c r="C4928" i="2"/>
  <c r="C4925" i="2"/>
  <c r="C4916" i="2"/>
  <c r="C4910" i="2"/>
  <c r="C4907" i="2"/>
  <c r="C4905" i="2"/>
  <c r="C4896" i="2"/>
  <c r="C4880" i="2"/>
  <c r="C4879" i="2" s="1"/>
  <c r="C4877" i="2"/>
  <c r="C4874" i="2"/>
  <c r="C4869" i="2"/>
  <c r="C4864" i="2"/>
  <c r="C4861" i="2"/>
  <c r="C4858" i="2"/>
  <c r="C4838" i="2"/>
  <c r="C4836" i="2"/>
  <c r="C4816" i="2"/>
  <c r="C4811" i="2"/>
  <c r="C4800" i="2"/>
  <c r="C4795" i="2"/>
  <c r="C4793" i="2"/>
  <c r="C4790" i="2"/>
  <c r="C4785" i="2"/>
  <c r="C4772" i="2"/>
  <c r="C4767" i="2"/>
  <c r="C4756" i="2"/>
  <c r="C4751" i="2"/>
  <c r="C4749" i="2"/>
  <c r="C4746" i="2"/>
  <c r="C4745" i="2" s="1"/>
  <c r="C4741" i="2"/>
  <c r="C4728" i="2"/>
  <c r="C4723" i="2"/>
  <c r="C4709" i="2"/>
  <c r="C4704" i="2"/>
  <c r="C4701" i="2"/>
  <c r="C4699" i="2"/>
  <c r="C4686" i="2"/>
  <c r="C4681" i="2"/>
  <c r="C4670" i="2"/>
  <c r="C4664" i="2"/>
  <c r="C4660" i="2"/>
  <c r="C4655" i="2"/>
  <c r="C4649" i="2"/>
  <c r="C4646" i="2"/>
  <c r="C4630" i="2"/>
  <c r="C4624" i="2"/>
  <c r="C4620" i="2"/>
  <c r="C4618" i="2"/>
  <c r="C4605" i="2"/>
  <c r="C4600" i="2"/>
  <c r="C4589" i="2"/>
  <c r="C4584" i="2"/>
  <c r="C4582" i="2"/>
  <c r="C4569" i="2"/>
  <c r="C4564" i="2"/>
  <c r="C4553" i="2"/>
  <c r="C4548" i="2"/>
  <c r="C4546" i="2"/>
  <c r="C4540" i="2"/>
  <c r="C4539" i="2" s="1"/>
  <c r="C4527" i="2"/>
  <c r="C4522" i="2"/>
  <c r="C4511" i="2"/>
  <c r="C4509" i="2"/>
  <c r="C4506" i="2"/>
  <c r="C4504" i="2"/>
  <c r="C4500" i="2"/>
  <c r="C4499" i="2" s="1"/>
  <c r="C4496" i="2"/>
  <c r="C4494" i="2"/>
  <c r="C4479" i="2"/>
  <c r="C4474" i="2"/>
  <c r="C4463" i="2"/>
  <c r="C4462" i="2" s="1"/>
  <c r="C4460" i="2"/>
  <c r="C4458" i="2"/>
  <c r="C4457" i="2" s="1"/>
  <c r="C4443" i="2"/>
  <c r="C4438" i="2"/>
  <c r="C4427" i="2"/>
  <c r="C4426" i="2" s="1"/>
  <c r="C4424" i="2"/>
  <c r="C4418" i="2"/>
  <c r="C4413" i="2"/>
  <c r="C4411" i="2"/>
  <c r="C4400" i="2"/>
  <c r="C4395" i="2"/>
  <c r="C4384" i="2"/>
  <c r="C4379" i="2"/>
  <c r="C4376" i="2"/>
  <c r="C4375" i="2" s="1"/>
  <c r="C4373" i="2"/>
  <c r="C4360" i="2"/>
  <c r="C4355" i="2"/>
  <c r="C4344" i="2"/>
  <c r="C4343" i="2" s="1"/>
  <c r="C4341" i="2"/>
  <c r="C4339" i="2"/>
  <c r="C4335" i="2"/>
  <c r="C4331" i="2"/>
  <c r="C4319" i="2"/>
  <c r="C4314" i="2"/>
  <c r="C4303" i="2"/>
  <c r="C4302" i="2" s="1"/>
  <c r="C4300" i="2"/>
  <c r="C4298" i="2"/>
  <c r="C4295" i="2"/>
  <c r="C4282" i="2"/>
  <c r="C4277" i="2"/>
  <c r="C4266" i="2"/>
  <c r="C4265" i="2" s="1"/>
  <c r="C4263" i="2"/>
  <c r="C4261" i="2"/>
  <c r="C4258" i="2"/>
  <c r="C4254" i="2"/>
  <c r="C4252" i="2"/>
  <c r="C4240" i="2"/>
  <c r="C4235" i="2"/>
  <c r="C4234" i="2" s="1"/>
  <c r="C4224" i="2"/>
  <c r="C4219" i="2"/>
  <c r="C4218" i="2" s="1"/>
  <c r="C4216" i="2"/>
  <c r="C4213" i="2"/>
  <c r="C4208" i="2"/>
  <c r="C4207" i="2" s="1"/>
  <c r="C4200" i="2"/>
  <c r="C4196" i="2"/>
  <c r="C4194" i="2"/>
  <c r="C4180" i="2"/>
  <c r="C4175" i="2"/>
  <c r="C4164" i="2"/>
  <c r="C4163" i="2" s="1"/>
  <c r="C4161" i="2"/>
  <c r="C4159" i="2"/>
  <c r="C4146" i="2"/>
  <c r="C4141" i="2"/>
  <c r="C4130" i="2"/>
  <c r="C4124" i="2"/>
  <c r="C4122" i="2"/>
  <c r="C4119" i="2"/>
  <c r="C4117" i="2"/>
  <c r="C4115" i="2"/>
  <c r="C4111" i="2"/>
  <c r="C4097" i="2"/>
  <c r="C4092" i="2"/>
  <c r="C4081" i="2"/>
  <c r="C4080" i="2" s="1"/>
  <c r="C4078" i="2"/>
  <c r="C4073" i="2"/>
  <c r="C4060" i="2"/>
  <c r="C4055" i="2"/>
  <c r="C4044" i="2"/>
  <c r="C4042" i="2"/>
  <c r="C4039" i="2"/>
  <c r="C4037" i="2"/>
  <c r="C4029" i="2"/>
  <c r="C4016" i="2"/>
  <c r="C4011" i="2"/>
  <c r="C4010" i="2" s="1"/>
  <c r="C4000" i="2"/>
  <c r="C3999" i="2" s="1"/>
  <c r="C3996" i="2"/>
  <c r="C3995" i="2" s="1"/>
  <c r="C3982" i="2"/>
  <c r="C3977" i="2"/>
  <c r="C3966" i="2"/>
  <c r="C3965" i="2" s="1"/>
  <c r="C3963" i="2"/>
  <c r="C3961" i="2"/>
  <c r="C3946" i="2"/>
  <c r="C3941" i="2"/>
  <c r="C3927" i="2"/>
  <c r="C3924" i="2"/>
  <c r="C3923" i="2" s="1"/>
  <c r="C3921" i="2"/>
  <c r="C3918" i="2"/>
  <c r="C3914" i="2"/>
  <c r="C3902" i="2"/>
  <c r="C3899" i="2"/>
  <c r="C3890" i="2"/>
  <c r="C3888" i="2"/>
  <c r="C3876" i="2"/>
  <c r="C3871" i="2"/>
  <c r="C3860" i="2"/>
  <c r="C3857" i="2"/>
  <c r="C3854" i="2"/>
  <c r="C3852" i="2"/>
  <c r="C3848" i="2"/>
  <c r="C3844" i="2"/>
  <c r="C3842" i="2"/>
  <c r="C3830" i="2"/>
  <c r="C3825" i="2"/>
  <c r="C3812" i="2"/>
  <c r="C3811" i="2" s="1"/>
  <c r="C3802" i="2"/>
  <c r="C3799" i="2"/>
  <c r="C3788" i="2"/>
  <c r="C3787" i="2" s="1"/>
  <c r="C3784" i="2"/>
  <c r="C3774" i="2"/>
  <c r="C3769" i="2"/>
  <c r="C3758" i="2"/>
  <c r="C3755" i="2"/>
  <c r="C3751" i="2"/>
  <c r="C3750" i="2" s="1"/>
  <c r="C3748" i="2"/>
  <c r="C3745" i="2"/>
  <c r="C3743" i="2"/>
  <c r="C3737" i="2"/>
  <c r="C3734" i="2"/>
  <c r="C3733" i="2" s="1"/>
  <c r="C3731" i="2"/>
  <c r="C3729" i="2"/>
  <c r="C3727" i="2"/>
  <c r="C3724" i="2"/>
  <c r="C3711" i="2"/>
  <c r="C3706" i="2"/>
  <c r="C3695" i="2"/>
  <c r="C3691" i="2"/>
  <c r="C3688" i="2"/>
  <c r="C3686" i="2"/>
  <c r="C3679" i="2"/>
  <c r="C3676" i="2"/>
  <c r="C3675" i="2" s="1"/>
  <c r="C3673" i="2"/>
  <c r="C3666" i="2"/>
  <c r="C3654" i="2"/>
  <c r="C3649" i="2"/>
  <c r="C3637" i="2"/>
  <c r="C3634" i="2"/>
  <c r="C3624" i="2"/>
  <c r="C3623" i="2" s="1"/>
  <c r="C3621" i="2"/>
  <c r="C3619" i="2"/>
  <c r="C3616" i="2"/>
  <c r="C3606" i="2"/>
  <c r="C3605" i="2" s="1"/>
  <c r="C3600" i="2"/>
  <c r="C3595" i="2"/>
  <c r="C3582" i="2"/>
  <c r="C3577" i="2"/>
  <c r="C3566" i="2"/>
  <c r="C3565" i="2" s="1"/>
  <c r="C3563" i="2"/>
  <c r="C3560" i="2"/>
  <c r="C3554" i="2"/>
  <c r="C3553" i="2" s="1"/>
  <c r="C3544" i="2"/>
  <c r="C3542" i="2"/>
  <c r="C3530" i="2"/>
  <c r="C3525" i="2"/>
  <c r="C3514" i="2"/>
  <c r="C3512" i="2"/>
  <c r="C3496" i="2"/>
  <c r="C3491" i="2"/>
  <c r="C3480" i="2"/>
  <c r="C3478" i="2"/>
  <c r="C3475" i="2"/>
  <c r="C3464" i="2"/>
  <c r="C3459" i="2"/>
  <c r="C3448" i="2"/>
  <c r="C3445" i="2"/>
  <c r="C3444" i="2" s="1"/>
  <c r="C3434" i="2"/>
  <c r="C3429" i="2"/>
  <c r="C3418" i="2"/>
  <c r="C3416" i="2"/>
  <c r="C3413" i="2"/>
  <c r="C3401" i="2"/>
  <c r="C3396" i="2"/>
  <c r="C3385" i="2"/>
  <c r="C3368" i="2"/>
  <c r="C3363" i="2"/>
  <c r="C3352" i="2"/>
  <c r="C3347" i="2"/>
  <c r="C3346" i="2" s="1"/>
  <c r="C3336" i="2"/>
  <c r="C3331" i="2"/>
  <c r="C3318" i="2"/>
  <c r="C3317" i="2" s="1"/>
  <c r="C3306" i="2"/>
  <c r="C3301" i="2"/>
  <c r="C3290" i="2"/>
  <c r="C3284" i="2"/>
  <c r="C3283" i="2" s="1"/>
  <c r="C3281" i="2"/>
  <c r="C3269" i="2"/>
  <c r="C3264" i="2"/>
  <c r="C3253" i="2"/>
  <c r="C3248" i="2"/>
  <c r="C3235" i="2"/>
  <c r="C3230" i="2"/>
  <c r="C3219" i="2"/>
  <c r="C3214" i="2"/>
  <c r="C3211" i="2"/>
  <c r="C3199" i="2"/>
  <c r="C3194" i="2"/>
  <c r="C3183" i="2"/>
  <c r="C3181" i="2"/>
  <c r="C3178" i="2"/>
  <c r="C3176" i="2"/>
  <c r="C3173" i="2"/>
  <c r="C3159" i="2"/>
  <c r="C3154" i="2"/>
  <c r="C3143" i="2"/>
  <c r="C3142" i="2" s="1"/>
  <c r="C3140" i="2"/>
  <c r="C3138" i="2"/>
  <c r="C3135" i="2"/>
  <c r="C3122" i="2"/>
  <c r="C3117" i="2"/>
  <c r="C3106" i="2"/>
  <c r="C3105" i="2" s="1"/>
  <c r="C3103" i="2"/>
  <c r="C3102" i="2" s="1"/>
  <c r="C3100" i="2"/>
  <c r="C3088" i="2"/>
  <c r="C3083" i="2"/>
  <c r="C3072" i="2"/>
  <c r="C3066" i="2"/>
  <c r="C3053" i="2"/>
  <c r="C3048" i="2"/>
  <c r="C3037" i="2"/>
  <c r="C3034" i="2"/>
  <c r="C3031" i="2"/>
  <c r="C3029" i="2"/>
  <c r="C3026" i="2"/>
  <c r="C3017" i="2"/>
  <c r="C3012" i="2"/>
  <c r="C3001" i="2"/>
  <c r="C2995" i="2"/>
  <c r="C2986" i="2"/>
  <c r="C2981" i="2"/>
  <c r="C2970" i="2"/>
  <c r="C2965" i="2"/>
  <c r="C2963" i="2"/>
  <c r="C2960" i="2"/>
  <c r="C2947" i="2"/>
  <c r="C2942" i="2"/>
  <c r="C2931" i="2"/>
  <c r="C2928" i="2"/>
  <c r="C2925" i="2"/>
  <c r="C2913" i="2"/>
  <c r="C2908" i="2"/>
  <c r="C2897" i="2"/>
  <c r="C2880" i="2"/>
  <c r="C2875" i="2"/>
  <c r="C2864" i="2"/>
  <c r="C2859" i="2"/>
  <c r="C2849" i="2"/>
  <c r="C2844" i="2"/>
  <c r="C2833" i="2"/>
  <c r="C2828" i="2"/>
  <c r="C2827" i="2" s="1"/>
  <c r="C2815" i="2"/>
  <c r="C2810" i="2"/>
  <c r="C2799" i="2"/>
  <c r="C2794" i="2"/>
  <c r="C2792" i="2"/>
  <c r="C2781" i="2"/>
  <c r="C2776" i="2"/>
  <c r="C2765" i="2"/>
  <c r="C2760" i="2"/>
  <c r="C2757" i="2"/>
  <c r="C2745" i="2"/>
  <c r="C2740" i="2"/>
  <c r="C2729" i="2"/>
  <c r="C2724" i="2"/>
  <c r="C2722" i="2"/>
  <c r="C2719" i="2"/>
  <c r="C2706" i="2"/>
  <c r="C2701" i="2"/>
  <c r="C2690" i="2"/>
  <c r="C2685" i="2"/>
  <c r="C2682" i="2"/>
  <c r="C2681" i="2" s="1"/>
  <c r="C2679" i="2"/>
  <c r="C2667" i="2"/>
  <c r="C2662" i="2"/>
  <c r="C2651" i="2"/>
  <c r="C2646" i="2"/>
  <c r="C2644" i="2"/>
  <c r="C2641" i="2"/>
  <c r="C2638" i="2"/>
  <c r="C2625" i="2"/>
  <c r="C2620" i="2"/>
  <c r="C2609" i="2"/>
  <c r="C2604" i="2"/>
  <c r="C2591" i="2"/>
  <c r="C2586" i="2"/>
  <c r="C2575" i="2"/>
  <c r="C2559" i="2"/>
  <c r="C2554" i="2"/>
  <c r="C2543" i="2"/>
  <c r="C2538" i="2"/>
  <c r="C2527" i="2"/>
  <c r="C2522" i="2"/>
  <c r="C2511" i="2"/>
  <c r="C2506" i="2"/>
  <c r="C2494" i="2"/>
  <c r="C2489" i="2"/>
  <c r="C2478" i="2"/>
  <c r="C2472" i="2"/>
  <c r="C2471" i="2" s="1"/>
  <c r="C2460" i="2"/>
  <c r="C2455" i="2"/>
  <c r="C2442" i="2"/>
  <c r="C2432" i="2"/>
  <c r="C2427" i="2"/>
  <c r="C2416" i="2"/>
  <c r="C2413" i="2"/>
  <c r="C2409" i="2"/>
  <c r="C2397" i="2"/>
  <c r="C2392" i="2"/>
  <c r="C2381" i="2"/>
  <c r="C2378" i="2"/>
  <c r="C2375" i="2"/>
  <c r="C2372" i="2"/>
  <c r="C2368" i="2"/>
  <c r="C2364" i="2"/>
  <c r="C2352" i="2"/>
  <c r="C2347" i="2"/>
  <c r="C2346" i="2" s="1"/>
  <c r="C2336" i="2"/>
  <c r="C2331" i="2"/>
  <c r="C2328" i="2"/>
  <c r="C2325" i="2"/>
  <c r="C2322" i="2"/>
  <c r="C2310" i="2"/>
  <c r="C2305" i="2"/>
  <c r="C2294" i="2"/>
  <c r="C2291" i="2"/>
  <c r="C2288" i="2"/>
  <c r="C2286" i="2"/>
  <c r="C2271" i="2"/>
  <c r="C2266" i="2"/>
  <c r="C2255" i="2"/>
  <c r="C2250" i="2"/>
  <c r="C2247" i="2"/>
  <c r="C2244" i="2"/>
  <c r="C2241" i="2"/>
  <c r="C2239" i="2"/>
  <c r="C2226" i="2"/>
  <c r="C2221" i="2"/>
  <c r="C2210" i="2"/>
  <c r="C2207" i="2"/>
  <c r="C2204" i="2"/>
  <c r="C2201" i="2"/>
  <c r="C2196" i="2"/>
  <c r="C2193" i="2"/>
  <c r="C2191" i="2"/>
  <c r="C2177" i="2"/>
  <c r="C2172" i="2"/>
  <c r="C2161" i="2"/>
  <c r="C2160" i="2" s="1"/>
  <c r="C2158" i="2"/>
  <c r="C2155" i="2"/>
  <c r="C2152" i="2"/>
  <c r="C2149" i="2"/>
  <c r="C2136" i="2"/>
  <c r="C2131" i="2"/>
  <c r="C2120" i="2"/>
  <c r="C2102" i="2"/>
  <c r="C2097" i="2"/>
  <c r="C2086" i="2"/>
  <c r="C2081" i="2"/>
  <c r="C2069" i="2"/>
  <c r="C2064" i="2"/>
  <c r="C2053" i="2"/>
  <c r="C2047" i="2"/>
  <c r="C2046" i="2" s="1"/>
  <c r="C2044" i="2"/>
  <c r="C2032" i="2"/>
  <c r="C2027" i="2"/>
  <c r="C2016" i="2"/>
  <c r="C2011" i="2"/>
  <c r="C2010" i="2" s="1"/>
  <c r="C2000" i="2"/>
  <c r="C1995" i="2"/>
  <c r="C1984" i="2"/>
  <c r="C1979" i="2"/>
  <c r="C1977" i="2"/>
  <c r="C1974" i="2"/>
  <c r="C1963" i="2"/>
  <c r="C1958" i="2"/>
  <c r="C1936" i="2"/>
  <c r="C1931" i="2"/>
  <c r="C1921" i="2"/>
  <c r="C1919" i="2"/>
  <c r="C1916" i="2"/>
  <c r="C1914" i="2"/>
  <c r="C1901" i="2"/>
  <c r="C1896" i="2"/>
  <c r="C1885" i="2"/>
  <c r="C1884" i="2" s="1"/>
  <c r="C1869" i="2"/>
  <c r="C1864" i="2"/>
  <c r="C1853" i="2"/>
  <c r="C1852" i="2" s="1"/>
  <c r="C1850" i="2"/>
  <c r="C1845" i="2"/>
  <c r="C1842" i="2"/>
  <c r="C1831" i="2"/>
  <c r="C1826" i="2"/>
  <c r="C1815" i="2"/>
  <c r="C1814" i="2" s="1"/>
  <c r="C1811" i="2"/>
  <c r="C1810" i="2" s="1"/>
  <c r="C1800" i="2"/>
  <c r="C1795" i="2"/>
  <c r="C1785" i="2"/>
  <c r="C1784" i="2" s="1"/>
  <c r="C1782" i="2"/>
  <c r="C1780" i="2"/>
  <c r="C1768" i="2"/>
  <c r="C1763" i="2"/>
  <c r="C1752" i="2"/>
  <c r="C1737" i="2"/>
  <c r="C1732" i="2"/>
  <c r="C1721" i="2"/>
  <c r="C1720" i="2" s="1"/>
  <c r="C1718" i="2"/>
  <c r="C1716" i="2"/>
  <c r="C1713" i="2"/>
  <c r="C1701" i="2"/>
  <c r="C1696" i="2"/>
  <c r="C1684" i="2"/>
  <c r="C1682" i="2"/>
  <c r="C1679" i="2"/>
  <c r="C1677" i="2"/>
  <c r="C1665" i="2"/>
  <c r="C1660" i="2"/>
  <c r="C1650" i="2"/>
  <c r="C1649" i="2" s="1"/>
  <c r="C1647" i="2"/>
  <c r="C1645" i="2"/>
  <c r="C1634" i="2"/>
  <c r="C1629" i="2"/>
  <c r="C1618" i="2"/>
  <c r="C1617" i="2" s="1"/>
  <c r="C1615" i="2"/>
  <c r="C1613" i="2"/>
  <c r="C1600" i="2"/>
  <c r="C1595" i="2"/>
  <c r="C1584" i="2"/>
  <c r="C1583" i="2" s="1"/>
  <c r="C1581" i="2"/>
  <c r="C1579" i="2"/>
  <c r="C1568" i="2"/>
  <c r="C1563" i="2"/>
  <c r="C1551" i="2"/>
  <c r="C1550" i="2" s="1"/>
  <c r="C1538" i="2"/>
  <c r="C1533" i="2"/>
  <c r="C1522" i="2"/>
  <c r="C1521" i="2" s="1"/>
  <c r="C1519" i="2"/>
  <c r="C1518" i="2" s="1"/>
  <c r="C1516" i="2"/>
  <c r="C1515" i="2" s="1"/>
  <c r="C1513" i="2"/>
  <c r="C1500" i="2"/>
  <c r="C1495" i="2"/>
  <c r="C1484" i="2"/>
  <c r="C1476" i="2"/>
  <c r="C1475" i="2" s="1"/>
  <c r="C1462" i="2"/>
  <c r="C1457" i="2"/>
  <c r="C1445" i="2"/>
  <c r="C1440" i="2"/>
  <c r="C1435" i="2"/>
  <c r="C1432" i="2"/>
  <c r="C1430" i="2"/>
  <c r="C1428" i="2"/>
  <c r="C1412" i="2"/>
  <c r="C1407" i="2"/>
  <c r="C1396" i="2"/>
  <c r="C1395" i="2" s="1"/>
  <c r="C1392" i="2"/>
  <c r="C1390" i="2"/>
  <c r="C1389" i="2" s="1"/>
  <c r="C1387" i="2"/>
  <c r="C1377" i="2"/>
  <c r="C1372" i="2"/>
  <c r="C1361" i="2"/>
  <c r="C1360" i="2" s="1"/>
  <c r="C1358" i="2"/>
  <c r="C1355" i="2"/>
  <c r="C1342" i="2"/>
  <c r="C1337" i="2"/>
  <c r="C1326" i="2"/>
  <c r="C1325" i="2" s="1"/>
  <c r="C1323" i="2"/>
  <c r="C1319" i="2"/>
  <c r="C1316" i="2"/>
  <c r="C1306" i="2"/>
  <c r="C1301" i="2"/>
  <c r="C1290" i="2"/>
  <c r="C1287" i="2" s="1"/>
  <c r="C1285" i="2"/>
  <c r="C1284" i="2" s="1"/>
  <c r="C1281" i="2"/>
  <c r="C1269" i="2"/>
  <c r="C1264" i="2"/>
  <c r="C1253" i="2"/>
  <c r="C1252" i="2" s="1"/>
  <c r="C1249" i="2"/>
  <c r="C1248" i="2" s="1"/>
  <c r="C1234" i="2"/>
  <c r="C1229" i="2"/>
  <c r="C1218" i="2"/>
  <c r="C1217" i="2" s="1"/>
  <c r="C1215" i="2"/>
  <c r="C1212" i="2"/>
  <c r="C1199" i="2"/>
  <c r="C1194" i="2"/>
  <c r="C1183" i="2"/>
  <c r="C1181" i="2"/>
  <c r="C1178" i="2"/>
  <c r="C1174" i="2"/>
  <c r="C1173" i="2" s="1"/>
  <c r="C1161" i="2"/>
  <c r="C1156" i="2"/>
  <c r="C1145" i="2"/>
  <c r="C1144" i="2" s="1"/>
  <c r="C1142" i="2"/>
  <c r="C1139" i="2"/>
  <c r="C1121" i="2"/>
  <c r="C1116" i="2"/>
  <c r="C1105" i="2"/>
  <c r="C1104" i="2" s="1"/>
  <c r="C1101" i="2"/>
  <c r="C1100" i="2" s="1"/>
  <c r="C1097" i="2"/>
  <c r="C1092" i="2"/>
  <c r="C1081" i="2"/>
  <c r="C1079" i="2"/>
  <c r="C1076" i="2"/>
  <c r="C1074" i="2"/>
  <c r="C1069" i="2"/>
  <c r="C1066" i="2"/>
  <c r="C1052" i="2"/>
  <c r="C1047" i="2"/>
  <c r="C1036" i="2"/>
  <c r="C1035" i="2" s="1"/>
  <c r="C1033" i="2"/>
  <c r="C1031" i="2"/>
  <c r="C1025" i="2"/>
  <c r="C1021" i="2"/>
  <c r="C1013" i="2"/>
  <c r="C995" i="2"/>
  <c r="C990" i="2"/>
  <c r="C979" i="2"/>
  <c r="C971" i="2"/>
  <c r="C969" i="2"/>
  <c r="C967" i="2"/>
  <c r="C961" i="2"/>
  <c r="C958" i="2"/>
  <c r="C955" i="2"/>
  <c r="C953" i="2"/>
  <c r="C951" i="2"/>
  <c r="C936" i="2"/>
  <c r="C931" i="2"/>
  <c r="C920" i="2"/>
  <c r="C919" i="2" s="1"/>
  <c r="C917" i="2"/>
  <c r="C911" i="2"/>
  <c r="C910" i="2" s="1"/>
  <c r="C897" i="2"/>
  <c r="C892" i="2"/>
  <c r="C881" i="2"/>
  <c r="C878" i="2"/>
  <c r="C875" i="2"/>
  <c r="C872" i="2"/>
  <c r="C859" i="2"/>
  <c r="C854" i="2"/>
  <c r="C844" i="2"/>
  <c r="C843" i="2" s="1"/>
  <c r="C841" i="2"/>
  <c r="C838" i="2"/>
  <c r="C832" i="2"/>
  <c r="C831" i="2" s="1"/>
  <c r="C829" i="2"/>
  <c r="C822" i="2"/>
  <c r="C814" i="2"/>
  <c r="C812" i="2"/>
  <c r="C799" i="2"/>
  <c r="C794" i="2"/>
  <c r="C783" i="2"/>
  <c r="C782" i="2" s="1"/>
  <c r="C780" i="2"/>
  <c r="C763" i="2"/>
  <c r="C758" i="2"/>
  <c r="C747" i="2"/>
  <c r="C742" i="2"/>
  <c r="C740" i="2"/>
  <c r="C738" i="2"/>
  <c r="C735" i="2"/>
  <c r="C734" i="2" s="1"/>
  <c r="C720" i="2"/>
  <c r="C715" i="2"/>
  <c r="C700" i="2"/>
  <c r="C698" i="2"/>
  <c r="C685" i="2"/>
  <c r="C681" i="2"/>
  <c r="C670" i="2"/>
  <c r="C665" i="2"/>
  <c r="C663" i="2"/>
  <c r="C660" i="2"/>
  <c r="C657" i="2"/>
  <c r="C647" i="2"/>
  <c r="C642" i="2"/>
  <c r="C631" i="2"/>
  <c r="C628" i="2"/>
  <c r="C625" i="2"/>
  <c r="C623" i="2"/>
  <c r="C608" i="2"/>
  <c r="C603" i="2"/>
  <c r="C592" i="2"/>
  <c r="C589" i="2" s="1"/>
  <c r="C587" i="2"/>
  <c r="C576" i="2"/>
  <c r="C572" i="2"/>
  <c r="C561" i="2"/>
  <c r="C560" i="2" s="1"/>
  <c r="C558" i="2"/>
  <c r="C556" i="2"/>
  <c r="C544" i="2"/>
  <c r="C539" i="2"/>
  <c r="C522" i="2"/>
  <c r="C517" i="2"/>
  <c r="C506" i="2"/>
  <c r="C505" i="2" s="1"/>
  <c r="C503" i="2"/>
  <c r="C486" i="2"/>
  <c r="C481" i="2"/>
  <c r="C470" i="2"/>
  <c r="C469" i="2" s="1"/>
  <c r="C467" i="2"/>
  <c r="C456" i="2"/>
  <c r="C451" i="2"/>
  <c r="C440" i="2"/>
  <c r="C439" i="2" s="1"/>
  <c r="C437" i="2"/>
  <c r="C432" i="2"/>
  <c r="C421" i="2"/>
  <c r="C403" i="2"/>
  <c r="C399" i="2"/>
  <c r="C388" i="2"/>
  <c r="C387" i="2" s="1"/>
  <c r="C385" i="2"/>
  <c r="C384" i="2" s="1"/>
  <c r="C382" i="2"/>
  <c r="C380" i="2"/>
  <c r="C377" i="2"/>
  <c r="C373" i="2"/>
  <c r="C371" i="2"/>
  <c r="C368" i="2"/>
  <c r="C363" i="2"/>
  <c r="C361" i="2"/>
  <c r="C343" i="2"/>
  <c r="C338" i="2"/>
  <c r="C327" i="2"/>
  <c r="C326" i="2" s="1"/>
  <c r="C324" i="2"/>
  <c r="C322" i="2"/>
  <c r="C307" i="2"/>
  <c r="C302" i="2"/>
  <c r="C291" i="2"/>
  <c r="C290" i="2" s="1"/>
  <c r="C288" i="2"/>
  <c r="C287" i="2" s="1"/>
  <c r="C275" i="2"/>
  <c r="C270" i="2"/>
  <c r="C259" i="2"/>
  <c r="C252" i="2"/>
  <c r="C233" i="2"/>
  <c r="C229" i="2"/>
  <c r="C218" i="2"/>
  <c r="C215" i="2"/>
  <c r="C213" i="2"/>
  <c r="C210" i="2"/>
  <c r="C209" i="2" s="1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6" i="2" s="1"/>
  <c r="C134" i="2"/>
  <c r="C132" i="2"/>
  <c r="C120" i="2"/>
  <c r="C115" i="2"/>
  <c r="C104" i="2"/>
  <c r="C103" i="2" s="1"/>
  <c r="C101" i="2"/>
  <c r="C99" i="2"/>
  <c r="C95" i="2"/>
  <c r="C92" i="2"/>
  <c r="C91" i="2" s="1"/>
  <c r="C89" i="2"/>
  <c r="C86" i="2"/>
  <c r="C71" i="2"/>
  <c r="C66" i="2"/>
  <c r="C55" i="2"/>
  <c r="C54" i="2" s="1"/>
  <c r="C52" i="2"/>
  <c r="C49" i="2"/>
  <c r="C22" i="2"/>
  <c r="C17" i="2"/>
  <c r="C1562" i="2" l="1"/>
  <c r="C94" i="2"/>
  <c r="C3678" i="2"/>
  <c r="C989" i="2"/>
  <c r="C2243" i="2"/>
  <c r="C1794" i="2"/>
  <c r="C1976" i="2"/>
  <c r="C1994" i="2"/>
  <c r="C3175" i="2"/>
  <c r="C4521" i="2"/>
  <c r="C4703" i="2"/>
  <c r="C4873" i="2"/>
  <c r="C4563" i="2"/>
  <c r="C4766" i="2"/>
  <c r="C4091" i="2"/>
  <c r="C3940" i="2"/>
  <c r="C4394" i="2"/>
  <c r="C4792" i="2"/>
  <c r="C3960" i="2"/>
  <c r="C2151" i="2"/>
  <c r="C190" i="2"/>
  <c r="C321" i="2"/>
  <c r="C960" i="2"/>
  <c r="C3576" i="2"/>
  <c r="C2304" i="2"/>
  <c r="C538" i="2"/>
  <c r="C697" i="2"/>
  <c r="C4257" i="2"/>
  <c r="C4268" i="2" s="1"/>
  <c r="C4895" i="2"/>
  <c r="C4140" i="2"/>
  <c r="C2285" i="2"/>
  <c r="C4313" i="2"/>
  <c r="C337" i="2"/>
  <c r="C3870" i="2"/>
  <c r="C1030" i="2"/>
  <c r="C2026" i="2"/>
  <c r="C4680" i="2"/>
  <c r="C2721" i="2"/>
  <c r="C4212" i="2"/>
  <c r="C4276" i="2"/>
  <c r="C4659" i="2"/>
  <c r="C1456" i="2"/>
  <c r="C16" i="2"/>
  <c r="C4158" i="2"/>
  <c r="C1228" i="2"/>
  <c r="C48" i="2"/>
  <c r="C930" i="2"/>
  <c r="C3824" i="2"/>
  <c r="C431" i="2"/>
  <c r="C442" i="2" s="1"/>
  <c r="C622" i="2"/>
  <c r="C1406" i="2"/>
  <c r="C1494" i="2"/>
  <c r="C2941" i="2"/>
  <c r="C65" i="2"/>
  <c r="C793" i="2"/>
  <c r="C2195" i="2"/>
  <c r="C3116" i="2"/>
  <c r="C3559" i="2"/>
  <c r="C4919" i="2"/>
  <c r="F1629" i="2"/>
  <c r="F1882" i="2"/>
  <c r="F1963" i="2"/>
  <c r="F2000" i="2"/>
  <c r="F2044" i="2"/>
  <c r="F2255" i="2"/>
  <c r="C2290" i="2"/>
  <c r="C2330" i="2"/>
  <c r="F2331" i="2"/>
  <c r="F2368" i="2"/>
  <c r="C2412" i="2"/>
  <c r="F2413" i="2"/>
  <c r="F2472" i="2"/>
  <c r="F2511" i="2"/>
  <c r="C2569" i="2"/>
  <c r="F2620" i="2"/>
  <c r="F2662" i="2"/>
  <c r="F2706" i="2"/>
  <c r="F2745" i="2"/>
  <c r="F2794" i="2"/>
  <c r="F2833" i="2"/>
  <c r="F2880" i="2"/>
  <c r="F2931" i="2"/>
  <c r="F2970" i="2"/>
  <c r="F3026" i="2"/>
  <c r="F3106" i="2"/>
  <c r="F3230" i="2"/>
  <c r="F3284" i="2"/>
  <c r="F3352" i="2"/>
  <c r="F3401" i="2"/>
  <c r="C3447" i="2"/>
  <c r="F3448" i="2"/>
  <c r="F3508" i="2"/>
  <c r="F4988" i="2"/>
  <c r="F1432" i="2"/>
  <c r="F1584" i="2"/>
  <c r="F1634" i="2"/>
  <c r="F1679" i="2"/>
  <c r="F1800" i="2"/>
  <c r="F1842" i="2"/>
  <c r="F1919" i="2"/>
  <c r="F1974" i="2"/>
  <c r="F2079" i="2"/>
  <c r="F2193" i="2"/>
  <c r="F2239" i="2"/>
  <c r="F2266" i="2"/>
  <c r="F2294" i="2"/>
  <c r="F2372" i="2"/>
  <c r="F2416" i="2"/>
  <c r="F2522" i="2"/>
  <c r="F2625" i="2"/>
  <c r="F2667" i="2"/>
  <c r="F2719" i="2"/>
  <c r="F2757" i="2"/>
  <c r="F2844" i="2"/>
  <c r="C2891" i="2"/>
  <c r="F2892" i="2"/>
  <c r="F2942" i="2"/>
  <c r="F2981" i="2"/>
  <c r="F3029" i="2"/>
  <c r="F3072" i="2"/>
  <c r="F3117" i="2"/>
  <c r="F3143" i="2"/>
  <c r="F3183" i="2"/>
  <c r="F3235" i="2"/>
  <c r="F3363" i="2"/>
  <c r="C3412" i="2"/>
  <c r="F3413" i="2"/>
  <c r="F3459" i="2"/>
  <c r="F4991" i="2"/>
  <c r="F1677" i="2"/>
  <c r="F1763" i="2"/>
  <c r="F2120" i="2"/>
  <c r="F2305" i="2"/>
  <c r="C2374" i="2"/>
  <c r="F2375" i="2"/>
  <c r="F2427" i="2"/>
  <c r="F2527" i="2"/>
  <c r="F2575" i="2"/>
  <c r="F2638" i="2"/>
  <c r="F2679" i="2"/>
  <c r="F2722" i="2"/>
  <c r="F2760" i="2"/>
  <c r="F2849" i="2"/>
  <c r="F3083" i="2"/>
  <c r="F3122" i="2"/>
  <c r="F3154" i="2"/>
  <c r="F3194" i="2"/>
  <c r="C3247" i="2"/>
  <c r="F3248" i="2"/>
  <c r="F3368" i="2"/>
  <c r="F3464" i="2"/>
  <c r="F1430" i="2"/>
  <c r="F1831" i="2"/>
  <c r="F2152" i="2"/>
  <c r="F1645" i="2"/>
  <c r="F1845" i="2"/>
  <c r="F1977" i="2"/>
  <c r="F2081" i="2"/>
  <c r="F2155" i="2"/>
  <c r="F2271" i="2"/>
  <c r="F2336" i="2"/>
  <c r="F2799" i="2"/>
  <c r="F608" i="2"/>
  <c r="F951" i="2"/>
  <c r="F1435" i="2"/>
  <c r="F1563" i="2"/>
  <c r="F1600" i="2"/>
  <c r="F1647" i="2"/>
  <c r="F1684" i="2"/>
  <c r="F1721" i="2"/>
  <c r="F1768" i="2"/>
  <c r="F1811" i="2"/>
  <c r="F1850" i="2"/>
  <c r="F1931" i="2"/>
  <c r="C2157" i="2"/>
  <c r="F2158" i="2"/>
  <c r="F2201" i="2"/>
  <c r="F2244" i="2"/>
  <c r="F2310" i="2"/>
  <c r="F2347" i="2"/>
  <c r="F2432" i="2"/>
  <c r="F2478" i="2"/>
  <c r="C2537" i="2"/>
  <c r="F2538" i="2"/>
  <c r="F2586" i="2"/>
  <c r="F2641" i="2"/>
  <c r="F2682" i="2"/>
  <c r="F2810" i="2"/>
  <c r="C2858" i="2"/>
  <c r="F2859" i="2"/>
  <c r="F2897" i="2"/>
  <c r="C2994" i="2"/>
  <c r="F2995" i="2"/>
  <c r="F3034" i="2"/>
  <c r="F3088" i="2"/>
  <c r="F3159" i="2"/>
  <c r="F3199" i="2"/>
  <c r="F3290" i="2"/>
  <c r="F3331" i="2"/>
  <c r="F3380" i="2"/>
  <c r="F3418" i="2"/>
  <c r="C3474" i="2"/>
  <c r="F3475" i="2"/>
  <c r="F3514" i="2"/>
  <c r="F1795" i="2"/>
  <c r="F2226" i="2"/>
  <c r="F1682" i="2"/>
  <c r="F2011" i="2"/>
  <c r="F2196" i="2"/>
  <c r="F2947" i="2"/>
  <c r="F115" i="2"/>
  <c r="F1407" i="2"/>
  <c r="F1568" i="2"/>
  <c r="F1613" i="2"/>
  <c r="F1696" i="2"/>
  <c r="F1732" i="2"/>
  <c r="C1779" i="2"/>
  <c r="F1780" i="2"/>
  <c r="F1885" i="2"/>
  <c r="F1936" i="2"/>
  <c r="F1979" i="2"/>
  <c r="F2086" i="2"/>
  <c r="C2203" i="2"/>
  <c r="F2204" i="2"/>
  <c r="F2286" i="2"/>
  <c r="F2352" i="2"/>
  <c r="F2381" i="2"/>
  <c r="C2441" i="2"/>
  <c r="F2442" i="2"/>
  <c r="F2489" i="2"/>
  <c r="F2591" i="2"/>
  <c r="F2644" i="2"/>
  <c r="F2685" i="2"/>
  <c r="F2724" i="2"/>
  <c r="F2765" i="2"/>
  <c r="F2815" i="2"/>
  <c r="F2908" i="2"/>
  <c r="F2960" i="2"/>
  <c r="F3037" i="2"/>
  <c r="F3100" i="2"/>
  <c r="F3135" i="2"/>
  <c r="C3172" i="2"/>
  <c r="F3211" i="2"/>
  <c r="F3253" i="2"/>
  <c r="F3301" i="2"/>
  <c r="F3336" i="2"/>
  <c r="F3429" i="2"/>
  <c r="F4880" i="2"/>
  <c r="F799" i="2"/>
  <c r="F1921" i="2"/>
  <c r="F2986" i="2"/>
  <c r="F22" i="2"/>
  <c r="F120" i="2"/>
  <c r="F1199" i="2"/>
  <c r="F1412" i="2"/>
  <c r="F1440" i="2"/>
  <c r="F1615" i="2"/>
  <c r="F1650" i="2"/>
  <c r="F1701" i="2"/>
  <c r="F1737" i="2"/>
  <c r="F1782" i="2"/>
  <c r="F1853" i="2"/>
  <c r="F1896" i="2"/>
  <c r="C1946" i="2"/>
  <c r="F1947" i="2"/>
  <c r="F2016" i="2"/>
  <c r="F2097" i="2"/>
  <c r="F2131" i="2"/>
  <c r="F2161" i="2"/>
  <c r="F2247" i="2"/>
  <c r="F2322" i="2"/>
  <c r="F2392" i="2"/>
  <c r="C2444" i="2"/>
  <c r="F2494" i="2"/>
  <c r="F2543" i="2"/>
  <c r="C2603" i="2"/>
  <c r="F2604" i="2"/>
  <c r="F2646" i="2"/>
  <c r="F2776" i="2"/>
  <c r="F2828" i="2"/>
  <c r="F2913" i="2"/>
  <c r="F2963" i="2"/>
  <c r="F3001" i="2"/>
  <c r="F3048" i="2"/>
  <c r="F3103" i="2"/>
  <c r="F3176" i="2"/>
  <c r="F3214" i="2"/>
  <c r="F3264" i="2"/>
  <c r="F3306" i="2"/>
  <c r="F3347" i="2"/>
  <c r="F3434" i="2"/>
  <c r="F3480" i="2"/>
  <c r="F4258" i="2"/>
  <c r="F4997" i="2"/>
  <c r="F995" i="2"/>
  <c r="F1718" i="2"/>
  <c r="F1916" i="2"/>
  <c r="F2069" i="2"/>
  <c r="F1595" i="2"/>
  <c r="F2047" i="2"/>
  <c r="F2241" i="2"/>
  <c r="F1445" i="2"/>
  <c r="F1579" i="2"/>
  <c r="F1660" i="2"/>
  <c r="F1713" i="2"/>
  <c r="F1750" i="2"/>
  <c r="F1815" i="2"/>
  <c r="F1864" i="2"/>
  <c r="F1901" i="2"/>
  <c r="F1984" i="2"/>
  <c r="F2027" i="2"/>
  <c r="F2053" i="2"/>
  <c r="F2102" i="2"/>
  <c r="F2136" i="2"/>
  <c r="F2172" i="2"/>
  <c r="F2210" i="2"/>
  <c r="C2249" i="2"/>
  <c r="F2250" i="2"/>
  <c r="F2288" i="2"/>
  <c r="F2325" i="2"/>
  <c r="F2364" i="2"/>
  <c r="F2397" i="2"/>
  <c r="F2455" i="2"/>
  <c r="C2505" i="2"/>
  <c r="F2506" i="2"/>
  <c r="F2554" i="2"/>
  <c r="F2690" i="2"/>
  <c r="F2729" i="2"/>
  <c r="F2781" i="2"/>
  <c r="F2864" i="2"/>
  <c r="C2924" i="2"/>
  <c r="F2925" i="2"/>
  <c r="F2965" i="2"/>
  <c r="F3012" i="2"/>
  <c r="F3053" i="2"/>
  <c r="F3138" i="2"/>
  <c r="F3269" i="2"/>
  <c r="F3318" i="2"/>
  <c r="F3385" i="2"/>
  <c r="F3445" i="2"/>
  <c r="F3491" i="2"/>
  <c r="F4983" i="2"/>
  <c r="F2191" i="2"/>
  <c r="F1229" i="2"/>
  <c r="F343" i="2"/>
  <c r="F628" i="2"/>
  <c r="F1139" i="2"/>
  <c r="F1428" i="2"/>
  <c r="F1581" i="2"/>
  <c r="F1618" i="2"/>
  <c r="F1665" i="2"/>
  <c r="F1716" i="2"/>
  <c r="F1752" i="2"/>
  <c r="F1785" i="2"/>
  <c r="F1826" i="2"/>
  <c r="F1869" i="2"/>
  <c r="F1914" i="2"/>
  <c r="F1958" i="2"/>
  <c r="F1995" i="2"/>
  <c r="F2032" i="2"/>
  <c r="F2064" i="2"/>
  <c r="F2115" i="2"/>
  <c r="F2149" i="2"/>
  <c r="F2177" i="2"/>
  <c r="F2221" i="2"/>
  <c r="F2328" i="2"/>
  <c r="C2408" i="2"/>
  <c r="F2409" i="2"/>
  <c r="F2460" i="2"/>
  <c r="F2559" i="2"/>
  <c r="F2609" i="2"/>
  <c r="F2651" i="2"/>
  <c r="F2701" i="2"/>
  <c r="F2740" i="2"/>
  <c r="F2792" i="2"/>
  <c r="F2875" i="2"/>
  <c r="F2928" i="2"/>
  <c r="F3017" i="2"/>
  <c r="C3065" i="2"/>
  <c r="F3066" i="2"/>
  <c r="F3140" i="2"/>
  <c r="F3219" i="2"/>
  <c r="F3281" i="2"/>
  <c r="F3396" i="2"/>
  <c r="F3496" i="2"/>
  <c r="F4986" i="2"/>
  <c r="C370" i="2"/>
  <c r="C2572" i="2"/>
  <c r="C3180" i="2"/>
  <c r="C2488" i="2"/>
  <c r="C2907" i="2"/>
  <c r="C2762" i="2"/>
  <c r="C2967" i="2"/>
  <c r="C1434" i="2"/>
  <c r="C1481" i="2"/>
  <c r="C4787" i="2"/>
  <c r="C251" i="2"/>
  <c r="C261" i="2" s="1"/>
  <c r="C2980" i="2"/>
  <c r="C3028" i="2"/>
  <c r="C3754" i="2"/>
  <c r="C450" i="2"/>
  <c r="C472" i="2" s="1"/>
  <c r="C2252" i="2"/>
  <c r="C1442" i="2"/>
  <c r="C2726" i="2"/>
  <c r="C2796" i="2"/>
  <c r="C2861" i="2"/>
  <c r="C3382" i="2"/>
  <c r="C4381" i="2"/>
  <c r="C4586" i="2"/>
  <c r="C4041" i="2"/>
  <c r="C1628" i="2"/>
  <c r="C2540" i="2"/>
  <c r="C4354" i="2"/>
  <c r="C480" i="2"/>
  <c r="C659" i="2"/>
  <c r="C1578" i="2"/>
  <c r="C1644" i="2"/>
  <c r="C1762" i="2"/>
  <c r="C2475" i="2"/>
  <c r="C3415" i="2"/>
  <c r="C3490" i="2"/>
  <c r="C500" i="2"/>
  <c r="C667" i="2"/>
  <c r="C1138" i="2"/>
  <c r="C1180" i="2"/>
  <c r="C1318" i="2"/>
  <c r="C1532" i="2"/>
  <c r="C1554" i="2" s="1"/>
  <c r="C3768" i="2"/>
  <c r="C3790" i="2" s="1"/>
  <c r="C4421" i="2"/>
  <c r="C157" i="2"/>
  <c r="C1193" i="2"/>
  <c r="C1913" i="2"/>
  <c r="C2791" i="2"/>
  <c r="C2927" i="2"/>
  <c r="C3250" i="2"/>
  <c r="C3917" i="2"/>
  <c r="C4034" i="2"/>
  <c r="C1091" i="2"/>
  <c r="C1107" i="2" s="1"/>
  <c r="C1612" i="2"/>
  <c r="C1676" i="2"/>
  <c r="C1731" i="2"/>
  <c r="C3069" i="2"/>
  <c r="C744" i="2"/>
  <c r="C877" i="2"/>
  <c r="C1211" i="2"/>
  <c r="C1749" i="2"/>
  <c r="C3011" i="2"/>
  <c r="C3193" i="2"/>
  <c r="C1930" i="2"/>
  <c r="C2377" i="2"/>
  <c r="C2739" i="2"/>
  <c r="C2809" i="2"/>
  <c r="C2874" i="2"/>
  <c r="C2894" i="2"/>
  <c r="C4985" i="2"/>
  <c r="C4999" i="2" s="1"/>
  <c r="C4909" i="2"/>
  <c r="C2220" i="2"/>
  <c r="C757" i="2"/>
  <c r="C41" i="2"/>
  <c r="C2117" i="2"/>
  <c r="C3210" i="2"/>
  <c r="C3690" i="2"/>
  <c r="C4666" i="2"/>
  <c r="C4508" i="2"/>
  <c r="C2521" i="2"/>
  <c r="C1300" i="2"/>
  <c r="C3633" i="2"/>
  <c r="C3639" i="2" s="1"/>
  <c r="C3856" i="2"/>
  <c r="C3798" i="2"/>
  <c r="C3816" i="2" s="1"/>
  <c r="C555" i="2"/>
  <c r="C563" i="2" s="1"/>
  <c r="C3524" i="2"/>
  <c r="C398" i="2"/>
  <c r="C4797" i="2"/>
  <c r="C3847" i="2"/>
  <c r="C602" i="2"/>
  <c r="C1020" i="2"/>
  <c r="C1354" i="2"/>
  <c r="C1681" i="2"/>
  <c r="C1918" i="2"/>
  <c r="C1981" i="2"/>
  <c r="C2096" i="2"/>
  <c r="C2206" i="2"/>
  <c r="C2508" i="2"/>
  <c r="C2585" i="2"/>
  <c r="C2648" i="2"/>
  <c r="C2775" i="2"/>
  <c r="C2843" i="2"/>
  <c r="C3349" i="2"/>
  <c r="C4503" i="2"/>
  <c r="C4545" i="2"/>
  <c r="C1863" i="2"/>
  <c r="C3428" i="2"/>
  <c r="C4297" i="2"/>
  <c r="C4748" i="2"/>
  <c r="C1078" i="2"/>
  <c r="C2324" i="2"/>
  <c r="C3511" i="2"/>
  <c r="C4753" i="2"/>
  <c r="C571" i="2"/>
  <c r="C3458" i="2"/>
  <c r="C1594" i="2"/>
  <c r="C4722" i="2"/>
  <c r="C3395" i="2"/>
  <c r="C376" i="2"/>
  <c r="C2830" i="2"/>
  <c r="C3153" i="2"/>
  <c r="C114" i="2"/>
  <c r="C174" i="2"/>
  <c r="C737" i="2"/>
  <c r="C853" i="2"/>
  <c r="C1336" i="2"/>
  <c r="C1659" i="2"/>
  <c r="C2171" i="2"/>
  <c r="C2454" i="2"/>
  <c r="C3229" i="2"/>
  <c r="C3300" i="2"/>
  <c r="C3926" i="2"/>
  <c r="C416" i="2"/>
  <c r="C516" i="2"/>
  <c r="C530" i="2" s="1"/>
  <c r="C627" i="2"/>
  <c r="C1895" i="2"/>
  <c r="C2078" i="2"/>
  <c r="C2391" i="2"/>
  <c r="C3362" i="2"/>
  <c r="C2606" i="2"/>
  <c r="C641" i="2"/>
  <c r="C974" i="2"/>
  <c r="C3082" i="2"/>
  <c r="C4437" i="2"/>
  <c r="C1695" i="2"/>
  <c r="C2700" i="2"/>
  <c r="C2959" i="2"/>
  <c r="C3263" i="2"/>
  <c r="C4221" i="2"/>
  <c r="C4940" i="2"/>
  <c r="C4957" i="2" s="1"/>
  <c r="C269" i="2"/>
  <c r="C4075" i="2"/>
  <c r="C212" i="2"/>
  <c r="C1263" i="2"/>
  <c r="C1292" i="2" s="1"/>
  <c r="C2367" i="2"/>
  <c r="C2426" i="2"/>
  <c r="C3736" i="2"/>
  <c r="C4121" i="2"/>
  <c r="C3287" i="2"/>
  <c r="C3477" i="2"/>
  <c r="C1068" i="2"/>
  <c r="C1115" i="2"/>
  <c r="C1825" i="2"/>
  <c r="C1957" i="2"/>
  <c r="C3033" i="2"/>
  <c r="C3330" i="2"/>
  <c r="C680" i="2"/>
  <c r="C914" i="2"/>
  <c r="C2661" i="2"/>
  <c r="C3705" i="2"/>
  <c r="C1155" i="2"/>
  <c r="C3047" i="2"/>
  <c r="C228" i="2"/>
  <c r="C243" i="2" s="1"/>
  <c r="C2050" i="2"/>
  <c r="C2553" i="2"/>
  <c r="C2619" i="2"/>
  <c r="C4054" i="2"/>
  <c r="C301" i="2"/>
  <c r="C2265" i="2"/>
  <c r="C2998" i="2"/>
  <c r="C4581" i="2"/>
  <c r="C4810" i="2"/>
  <c r="C2063" i="2"/>
  <c r="C2013" i="2"/>
  <c r="C2640" i="2"/>
  <c r="C2756" i="2"/>
  <c r="C3976" i="2"/>
  <c r="C3648" i="2"/>
  <c r="C714" i="2"/>
  <c r="C891" i="2"/>
  <c r="C2130" i="2"/>
  <c r="C4599" i="2"/>
  <c r="C139" i="2"/>
  <c r="C777" i="2"/>
  <c r="C837" i="2"/>
  <c r="C1046" i="2"/>
  <c r="C1371" i="2"/>
  <c r="C1715" i="2"/>
  <c r="C2083" i="2"/>
  <c r="C2333" i="2"/>
  <c r="C3615" i="2"/>
  <c r="C4473" i="2"/>
  <c r="C4550" i="2"/>
  <c r="C4863" i="2"/>
  <c r="C4924" i="2"/>
  <c r="C217" i="2"/>
  <c r="C871" i="2"/>
  <c r="C957" i="2"/>
  <c r="C1844" i="2"/>
  <c r="C2687" i="2"/>
  <c r="C3137" i="2"/>
  <c r="C3216" i="2"/>
  <c r="C3901" i="2"/>
  <c r="C4126" i="2"/>
  <c r="C4174" i="2"/>
  <c r="C4338" i="2"/>
  <c r="C4648" i="2"/>
  <c r="C4964" i="2"/>
  <c r="C4974" i="2" s="1"/>
  <c r="C3626" i="2" l="1"/>
  <c r="C1038" i="2"/>
  <c r="C1185" i="2"/>
  <c r="C4714" i="2"/>
  <c r="C1949" i="2"/>
  <c r="C2296" i="2"/>
  <c r="C4305" i="2"/>
  <c r="C3697" i="2"/>
  <c r="C1083" i="2"/>
  <c r="C4346" i="2"/>
  <c r="C4513" i="2"/>
  <c r="C3932" i="2"/>
  <c r="C1363" i="2"/>
  <c r="C4386" i="2"/>
  <c r="C1723" i="2"/>
  <c r="C4132" i="2"/>
  <c r="C4932" i="2"/>
  <c r="C4555" i="2"/>
  <c r="C508" i="2"/>
  <c r="C4046" i="2"/>
  <c r="C423" i="2"/>
  <c r="C3145" i="2"/>
  <c r="C1220" i="2"/>
  <c r="C1328" i="2"/>
  <c r="C1754" i="2"/>
  <c r="C1448" i="2"/>
  <c r="C1524" i="2"/>
  <c r="F3317" i="2"/>
  <c r="F2619" i="2"/>
  <c r="F2391" i="2"/>
  <c r="F3395" i="2"/>
  <c r="C2513" i="2"/>
  <c r="F2508" i="2"/>
  <c r="F1749" i="2"/>
  <c r="F3250" i="2"/>
  <c r="F2010" i="2"/>
  <c r="F1852" i="2"/>
  <c r="F2203" i="2"/>
  <c r="F3216" i="2"/>
  <c r="F1715" i="2"/>
  <c r="F2553" i="2"/>
  <c r="F3047" i="2"/>
  <c r="F2367" i="2"/>
  <c r="F2941" i="2"/>
  <c r="F2078" i="2"/>
  <c r="F3300" i="2"/>
  <c r="F3428" i="2"/>
  <c r="F2206" i="2"/>
  <c r="F1814" i="2"/>
  <c r="F4985" i="2"/>
  <c r="F1994" i="2"/>
  <c r="F1617" i="2"/>
  <c r="F1731" i="2"/>
  <c r="C2933" i="2"/>
  <c r="F2927" i="2"/>
  <c r="F1762" i="2"/>
  <c r="F1442" i="2"/>
  <c r="F2603" i="2"/>
  <c r="F2374" i="2"/>
  <c r="F2083" i="2"/>
  <c r="F1810" i="2"/>
  <c r="F2114" i="2"/>
  <c r="F2827" i="2"/>
  <c r="F2998" i="2"/>
  <c r="F2346" i="2"/>
  <c r="F3116" i="2"/>
  <c r="F3477" i="2"/>
  <c r="F1695" i="2"/>
  <c r="F1895" i="2"/>
  <c r="F3229" i="2"/>
  <c r="F1594" i="2"/>
  <c r="F3511" i="2"/>
  <c r="F1863" i="2"/>
  <c r="F3349" i="2"/>
  <c r="F2096" i="2"/>
  <c r="F2894" i="2"/>
  <c r="F1930" i="2"/>
  <c r="F1676" i="2"/>
  <c r="F2791" i="2"/>
  <c r="F1644" i="2"/>
  <c r="F1434" i="2"/>
  <c r="F3507" i="2"/>
  <c r="F2924" i="2"/>
  <c r="F2249" i="2"/>
  <c r="F2537" i="2"/>
  <c r="F3247" i="2"/>
  <c r="F3412" i="2"/>
  <c r="F2046" i="2"/>
  <c r="F1794" i="2"/>
  <c r="F2195" i="2"/>
  <c r="F2408" i="2"/>
  <c r="F2330" i="2"/>
  <c r="F3137" i="2"/>
  <c r="F2687" i="2"/>
  <c r="F2756" i="2"/>
  <c r="F3175" i="2"/>
  <c r="F2265" i="2"/>
  <c r="F2050" i="2"/>
  <c r="F1957" i="2"/>
  <c r="F3287" i="2"/>
  <c r="F3263" i="2"/>
  <c r="F1784" i="2"/>
  <c r="F2454" i="2"/>
  <c r="F3346" i="2"/>
  <c r="F2324" i="2"/>
  <c r="F2843" i="2"/>
  <c r="F1981" i="2"/>
  <c r="F4982" i="2"/>
  <c r="F1612" i="2"/>
  <c r="F1913" i="2"/>
  <c r="F1578" i="2"/>
  <c r="F3142" i="2"/>
  <c r="F2252" i="2"/>
  <c r="F3105" i="2"/>
  <c r="F2907" i="2"/>
  <c r="F3065" i="2"/>
  <c r="F1946" i="2"/>
  <c r="F2441" i="2"/>
  <c r="F2858" i="2"/>
  <c r="F2891" i="2"/>
  <c r="F3447" i="2"/>
  <c r="F2412" i="2"/>
  <c r="F2290" i="2"/>
  <c r="F2426" i="2"/>
  <c r="F1844" i="2"/>
  <c r="F2243" i="2"/>
  <c r="F2640" i="2"/>
  <c r="F2063" i="2"/>
  <c r="F3330" i="2"/>
  <c r="F1825" i="2"/>
  <c r="F1649" i="2"/>
  <c r="F2959" i="2"/>
  <c r="F2171" i="2"/>
  <c r="F3153" i="2"/>
  <c r="F3458" i="2"/>
  <c r="F4996" i="2"/>
  <c r="F2775" i="2"/>
  <c r="F1918" i="2"/>
  <c r="F1881" i="2"/>
  <c r="F2874" i="2"/>
  <c r="F2540" i="2"/>
  <c r="F2967" i="2"/>
  <c r="F2488" i="2"/>
  <c r="F2994" i="2"/>
  <c r="F1406" i="2"/>
  <c r="F2117" i="2"/>
  <c r="F2721" i="2"/>
  <c r="F3382" i="2"/>
  <c r="F2980" i="2"/>
  <c r="F2762" i="2"/>
  <c r="F3180" i="2"/>
  <c r="F2505" i="2"/>
  <c r="F3474" i="2"/>
  <c r="F2157" i="2"/>
  <c r="F2726" i="2"/>
  <c r="F3033" i="2"/>
  <c r="F1720" i="2"/>
  <c r="F1681" i="2"/>
  <c r="F2809" i="2"/>
  <c r="F3490" i="2"/>
  <c r="F2471" i="2"/>
  <c r="F2026" i="2"/>
  <c r="F2285" i="2"/>
  <c r="F2013" i="2"/>
  <c r="F2304" i="2"/>
  <c r="F3082" i="2"/>
  <c r="F2606" i="2"/>
  <c r="F1659" i="2"/>
  <c r="F2648" i="2"/>
  <c r="F2739" i="2"/>
  <c r="F3193" i="2"/>
  <c r="F3415" i="2"/>
  <c r="F2160" i="2"/>
  <c r="F2861" i="2"/>
  <c r="F1884" i="2"/>
  <c r="F2572" i="2"/>
  <c r="F2130" i="2"/>
  <c r="F4990" i="2"/>
  <c r="F2661" i="2"/>
  <c r="F2700" i="2"/>
  <c r="F2830" i="2"/>
  <c r="F3444" i="2"/>
  <c r="F2333" i="2"/>
  <c r="F1976" i="2"/>
  <c r="F1583" i="2"/>
  <c r="F2681" i="2"/>
  <c r="F3283" i="2"/>
  <c r="F3102" i="2"/>
  <c r="F2151" i="2"/>
  <c r="F1562" i="2"/>
  <c r="F3362" i="2"/>
  <c r="F3379" i="2"/>
  <c r="F2585" i="2"/>
  <c r="F2521" i="2"/>
  <c r="F3210" i="2"/>
  <c r="F2220" i="2"/>
  <c r="F2377" i="2"/>
  <c r="F3011" i="2"/>
  <c r="F3069" i="2"/>
  <c r="F2475" i="2"/>
  <c r="F1628" i="2"/>
  <c r="F2796" i="2"/>
  <c r="F3028" i="2"/>
  <c r="F1779" i="2"/>
  <c r="C2899" i="2"/>
  <c r="C2018" i="2"/>
  <c r="C4429" i="2"/>
  <c r="C3516" i="2"/>
  <c r="C2545" i="2"/>
  <c r="C2835" i="2"/>
  <c r="C2653" i="2"/>
  <c r="C846" i="2"/>
  <c r="C3354" i="2"/>
  <c r="C2767" i="2"/>
  <c r="C706" i="2"/>
  <c r="C1398" i="2"/>
  <c r="C2383" i="2"/>
  <c r="C1147" i="2"/>
  <c r="C3323" i="2"/>
  <c r="C785" i="2"/>
  <c r="C3039" i="2"/>
  <c r="C2611" i="2"/>
  <c r="C329" i="2"/>
  <c r="C57" i="2"/>
  <c r="C293" i="2"/>
  <c r="C3255" i="2"/>
  <c r="C4758" i="2"/>
  <c r="C1652" i="2"/>
  <c r="C633" i="2"/>
  <c r="C4672" i="2"/>
  <c r="C3108" i="2"/>
  <c r="C3387" i="2"/>
  <c r="C2480" i="2"/>
  <c r="C149" i="2"/>
  <c r="C2257" i="2"/>
  <c r="C1620" i="2"/>
  <c r="C182" i="2"/>
  <c r="C3074" i="2"/>
  <c r="C2447" i="2"/>
  <c r="C1586" i="2"/>
  <c r="C2418" i="2"/>
  <c r="C2212" i="2"/>
  <c r="C3568" i="2"/>
  <c r="C981" i="2"/>
  <c r="C2122" i="2"/>
  <c r="C2163" i="2"/>
  <c r="C3003" i="2"/>
  <c r="C1787" i="2"/>
  <c r="C2055" i="2"/>
  <c r="C4591" i="2"/>
  <c r="C3968" i="2"/>
  <c r="C1923" i="2"/>
  <c r="C1686" i="2"/>
  <c r="C3450" i="2"/>
  <c r="C4226" i="2"/>
  <c r="C2577" i="2"/>
  <c r="C883" i="2"/>
  <c r="C106" i="2"/>
  <c r="C3862" i="2"/>
  <c r="C390" i="2"/>
  <c r="C3292" i="2"/>
  <c r="C2972" i="2"/>
  <c r="C1817" i="2"/>
  <c r="C1887" i="2"/>
  <c r="C4166" i="2"/>
  <c r="C4802" i="2"/>
  <c r="C4882" i="2"/>
  <c r="C3760" i="2"/>
  <c r="C220" i="2"/>
  <c r="C922" i="2"/>
  <c r="C4083" i="2"/>
  <c r="C2692" i="2"/>
  <c r="C1986" i="2"/>
  <c r="C2731" i="2"/>
  <c r="C3185" i="2"/>
  <c r="C3420" i="2"/>
  <c r="C3482" i="2"/>
  <c r="C3221" i="2"/>
  <c r="C2866" i="2"/>
  <c r="C1486" i="2"/>
  <c r="C2088" i="2"/>
  <c r="C749" i="2"/>
  <c r="C4002" i="2"/>
  <c r="C1855" i="2"/>
  <c r="C2338" i="2"/>
  <c r="C4465" i="2"/>
  <c r="C672" i="2"/>
  <c r="C1255" i="2"/>
  <c r="C594" i="2"/>
  <c r="C2801" i="2"/>
  <c r="F3323" i="2" l="1"/>
  <c r="F2088" i="2"/>
  <c r="F1754" i="2"/>
  <c r="F2163" i="2"/>
  <c r="F2447" i="2"/>
  <c r="F2480" i="2"/>
  <c r="F3450" i="2"/>
  <c r="F3516" i="2"/>
  <c r="F2296" i="2"/>
  <c r="F1586" i="2"/>
  <c r="F3354" i="2"/>
  <c r="F2338" i="2"/>
  <c r="F1787" i="2"/>
  <c r="F3387" i="2"/>
  <c r="F2653" i="2"/>
  <c r="F2866" i="2"/>
  <c r="F2801" i="2"/>
  <c r="F3221" i="2"/>
  <c r="F2692" i="2"/>
  <c r="F1817" i="2"/>
  <c r="F3003" i="2"/>
  <c r="F3255" i="2"/>
  <c r="F2611" i="2"/>
  <c r="F1887" i="2"/>
  <c r="F1652" i="2"/>
  <c r="F2383" i="2"/>
  <c r="F1986" i="2"/>
  <c r="F2122" i="2"/>
  <c r="F3108" i="2"/>
  <c r="F2018" i="2"/>
  <c r="F3482" i="2"/>
  <c r="F1723" i="2"/>
  <c r="F2899" i="2"/>
  <c r="F2731" i="2"/>
  <c r="F1686" i="2"/>
  <c r="F2933" i="2"/>
  <c r="F1855" i="2"/>
  <c r="F3145" i="2"/>
  <c r="F1923" i="2"/>
  <c r="F3074" i="2"/>
  <c r="F2835" i="2"/>
  <c r="F3420" i="2"/>
  <c r="F2972" i="2"/>
  <c r="F2577" i="2"/>
  <c r="F2212" i="2"/>
  <c r="F1620" i="2"/>
  <c r="F3039" i="2"/>
  <c r="F2767" i="2"/>
  <c r="F3185" i="2"/>
  <c r="F3292" i="2"/>
  <c r="F2055" i="2"/>
  <c r="F1448" i="2"/>
  <c r="F2418" i="2"/>
  <c r="F2257" i="2"/>
  <c r="F2545" i="2"/>
  <c r="F1949" i="2"/>
  <c r="F2513" i="2"/>
  <c r="C1687" i="2"/>
  <c r="C3640" i="2"/>
  <c r="C5000" i="2"/>
  <c r="F1687" i="2" l="1"/>
  <c r="E3582" i="2" l="1"/>
  <c r="D3582" i="2"/>
  <c r="F3582" i="2" l="1"/>
  <c r="E3178" i="2" l="1"/>
  <c r="E3176" i="2"/>
  <c r="E3173" i="2"/>
  <c r="E3172" i="2" s="1"/>
  <c r="E3175" i="2" l="1"/>
  <c r="E2047" i="2"/>
  <c r="E2046" i="2" s="1"/>
  <c r="D931" i="2" l="1"/>
  <c r="E931" i="2"/>
  <c r="F931" i="2" l="1"/>
  <c r="E399" i="2" l="1"/>
  <c r="D399" i="2"/>
  <c r="F399" i="2" l="1"/>
  <c r="E4298" i="2" l="1"/>
  <c r="D4298" i="2"/>
  <c r="E4479" i="2"/>
  <c r="F4298" i="2" l="1"/>
  <c r="C650" i="14" l="1"/>
  <c r="E4965" i="2" l="1"/>
  <c r="D4965" i="2"/>
  <c r="F4965" i="2" l="1"/>
  <c r="C626" i="14" l="1"/>
  <c r="C625" i="14" s="1"/>
  <c r="E3253" i="2"/>
  <c r="E3248" i="2"/>
  <c r="E3247" i="2" s="1"/>
  <c r="E3235" i="2"/>
  <c r="E3230" i="2"/>
  <c r="E3250" i="2" l="1"/>
  <c r="E3229" i="2"/>
  <c r="C106" i="14" l="1"/>
  <c r="C105" i="14" s="1"/>
  <c r="E1361" i="2"/>
  <c r="E1360" i="2" s="1"/>
  <c r="E1358" i="2"/>
  <c r="E1355" i="2"/>
  <c r="E1342" i="2"/>
  <c r="E1337" i="2"/>
  <c r="C89" i="14"/>
  <c r="C88" i="14" s="1"/>
  <c r="C94" i="14"/>
  <c r="C92" i="14"/>
  <c r="C86" i="14"/>
  <c r="C84" i="14"/>
  <c r="C83" i="14" s="1"/>
  <c r="E1326" i="2"/>
  <c r="E1325" i="2" s="1"/>
  <c r="E1323" i="2"/>
  <c r="E1319" i="2"/>
  <c r="E1316" i="2"/>
  <c r="E1306" i="2"/>
  <c r="E1301" i="2"/>
  <c r="D1326" i="2"/>
  <c r="D1325" i="2" s="1"/>
  <c r="D1323" i="2"/>
  <c r="D1319" i="2"/>
  <c r="D1316" i="2"/>
  <c r="D1306" i="2"/>
  <c r="D1301" i="2"/>
  <c r="D1218" i="2"/>
  <c r="D1215" i="2"/>
  <c r="D1212" i="2"/>
  <c r="D1194" i="2"/>
  <c r="F1194" i="2" l="1"/>
  <c r="F1218" i="2"/>
  <c r="F1306" i="2"/>
  <c r="F1319" i="2"/>
  <c r="F1212" i="2"/>
  <c r="F1323" i="2"/>
  <c r="F1326" i="2"/>
  <c r="F1215" i="2"/>
  <c r="F1301" i="2"/>
  <c r="D1217" i="2"/>
  <c r="D1211" i="2"/>
  <c r="C91" i="14"/>
  <c r="C97" i="14" s="1"/>
  <c r="E1354" i="2"/>
  <c r="D1318" i="2"/>
  <c r="D1193" i="2"/>
  <c r="E1300" i="2"/>
  <c r="D1300" i="2"/>
  <c r="D1328" i="2" s="1"/>
  <c r="E1318" i="2"/>
  <c r="E1336" i="2"/>
  <c r="E1363" i="2" s="1"/>
  <c r="C289" i="14"/>
  <c r="C288" i="14" s="1"/>
  <c r="C286" i="14"/>
  <c r="C285" i="14" s="1"/>
  <c r="C283" i="14"/>
  <c r="C281" i="14"/>
  <c r="D1220" i="2" l="1"/>
  <c r="E1328" i="2"/>
  <c r="F1325" i="2"/>
  <c r="F1217" i="2"/>
  <c r="F1211" i="2"/>
  <c r="F1193" i="2"/>
  <c r="F1318" i="2"/>
  <c r="F1300" i="2"/>
  <c r="C280" i="14"/>
  <c r="E2294" i="2"/>
  <c r="E2291" i="2"/>
  <c r="E2288" i="2"/>
  <c r="E2286" i="2"/>
  <c r="E2271" i="2"/>
  <c r="E2266" i="2"/>
  <c r="E2285" i="2" l="1"/>
  <c r="E2265" i="2"/>
  <c r="E2290" i="2"/>
  <c r="E2296" i="2" l="1"/>
  <c r="C296" i="4"/>
  <c r="C250" i="4"/>
  <c r="C90" i="4"/>
  <c r="C69" i="4"/>
  <c r="C110" i="4" l="1"/>
  <c r="C82" i="4"/>
  <c r="C123" i="4"/>
  <c r="C84" i="4"/>
  <c r="C231" i="4"/>
  <c r="C88" i="4"/>
  <c r="C128" i="4"/>
  <c r="C12" i="4"/>
  <c r="C132" i="4"/>
  <c r="C107" i="4"/>
  <c r="C134" i="4"/>
  <c r="C137" i="4"/>
  <c r="C79" i="4"/>
  <c r="C117" i="4"/>
  <c r="C267" i="4"/>
  <c r="C262" i="4"/>
  <c r="C127" i="4" l="1"/>
  <c r="C65" i="4"/>
  <c r="C9" i="4"/>
  <c r="C23" i="4"/>
  <c r="C116" i="4"/>
  <c r="C7" i="4"/>
  <c r="C17" i="4"/>
  <c r="C8" i="4"/>
  <c r="C136" i="4"/>
  <c r="C50" i="4"/>
  <c r="C64" i="4"/>
  <c r="C11" i="4"/>
  <c r="C18" i="4"/>
  <c r="C22" i="4"/>
  <c r="C261" i="4"/>
  <c r="C41" i="4"/>
  <c r="C63" i="4" l="1"/>
  <c r="C126" i="4"/>
  <c r="C21" i="4"/>
  <c r="C42" i="4"/>
  <c r="C208" i="4" l="1"/>
  <c r="C242" i="4"/>
  <c r="C253" i="4"/>
  <c r="C86" i="4"/>
  <c r="C247" i="4"/>
  <c r="C344" i="14"/>
  <c r="C342" i="14"/>
  <c r="C339" i="14"/>
  <c r="C338" i="14" s="1"/>
  <c r="C336" i="14"/>
  <c r="C335" i="14" s="1"/>
  <c r="C333" i="14"/>
  <c r="C332" i="14"/>
  <c r="C331" i="14" s="1"/>
  <c r="C329" i="14"/>
  <c r="E2381" i="2"/>
  <c r="E2378" i="2"/>
  <c r="E2375" i="2"/>
  <c r="E2374" i="2" s="1"/>
  <c r="E2372" i="2"/>
  <c r="E2368" i="2"/>
  <c r="E2364" i="2"/>
  <c r="E2360" i="2"/>
  <c r="E2352" i="2" s="1"/>
  <c r="E2347" i="2"/>
  <c r="E2346" i="2" l="1"/>
  <c r="F115" i="4"/>
  <c r="C54" i="4"/>
  <c r="C178" i="4"/>
  <c r="C195" i="4"/>
  <c r="C210" i="4"/>
  <c r="C258" i="4"/>
  <c r="C252" i="4" s="1"/>
  <c r="C28" i="4"/>
  <c r="C188" i="4"/>
  <c r="C36" i="4" s="1"/>
  <c r="C341" i="14"/>
  <c r="C93" i="4"/>
  <c r="C14" i="4" s="1"/>
  <c r="C113" i="4"/>
  <c r="C105" i="4"/>
  <c r="E2367" i="2"/>
  <c r="C219" i="4"/>
  <c r="C44" i="4"/>
  <c r="C175" i="4"/>
  <c r="C276" i="4"/>
  <c r="C170" i="4"/>
  <c r="C60" i="4"/>
  <c r="C200" i="4"/>
  <c r="C271" i="4"/>
  <c r="C153" i="4"/>
  <c r="C238" i="4"/>
  <c r="C172" i="4"/>
  <c r="C180" i="4"/>
  <c r="C148" i="4"/>
  <c r="C57" i="4"/>
  <c r="C246" i="4"/>
  <c r="C235" i="4"/>
  <c r="C100" i="4"/>
  <c r="C78" i="4"/>
  <c r="C10" i="4"/>
  <c r="E2377" i="2"/>
  <c r="C328" i="14"/>
  <c r="F4630" i="2" l="1"/>
  <c r="C216" i="4"/>
  <c r="C38" i="4"/>
  <c r="C218" i="4"/>
  <c r="C214" i="4"/>
  <c r="C199" i="4" s="1"/>
  <c r="C16" i="4"/>
  <c r="C32" i="4"/>
  <c r="C56" i="4"/>
  <c r="C230" i="4"/>
  <c r="C193" i="4"/>
  <c r="C187" i="4" s="1"/>
  <c r="C185" i="4"/>
  <c r="C147" i="4" s="1"/>
  <c r="C61" i="4"/>
  <c r="C59" i="4" s="1"/>
  <c r="C245" i="4"/>
  <c r="C112" i="4"/>
  <c r="C92" i="4"/>
  <c r="C29" i="4"/>
  <c r="C53" i="4"/>
  <c r="C237" i="4"/>
  <c r="C30" i="4"/>
  <c r="C33" i="4"/>
  <c r="C67" i="4"/>
  <c r="C270" i="4"/>
  <c r="C27" i="4"/>
  <c r="C68" i="4"/>
  <c r="C31" i="4"/>
  <c r="C26" i="4"/>
  <c r="C51" i="4"/>
  <c r="C6" i="4"/>
  <c r="C15" i="4"/>
  <c r="C37" i="4" l="1"/>
  <c r="C13" i="4"/>
  <c r="C35" i="4"/>
  <c r="C34" i="4"/>
  <c r="C25" i="4" s="1"/>
  <c r="C55" i="4"/>
  <c r="C77" i="4"/>
  <c r="C20" i="4"/>
  <c r="C229" i="4"/>
  <c r="C52" i="4"/>
  <c r="C198" i="4"/>
  <c r="C43" i="4"/>
  <c r="C260" i="4"/>
  <c r="C66" i="4"/>
  <c r="C146" i="4"/>
  <c r="C49" i="4"/>
  <c r="C603" i="14"/>
  <c r="C602" i="14" s="1"/>
  <c r="C600" i="14"/>
  <c r="C599" i="14"/>
  <c r="C597" i="14"/>
  <c r="C596" i="14" s="1"/>
  <c r="E3183" i="2"/>
  <c r="E3181" i="2"/>
  <c r="E3159" i="2"/>
  <c r="E3154" i="2"/>
  <c r="C140" i="4" l="1"/>
  <c r="C19" i="4"/>
  <c r="C62" i="4"/>
  <c r="C228" i="4"/>
  <c r="C24" i="4"/>
  <c r="C40" i="4"/>
  <c r="C221" i="4"/>
  <c r="C48" i="4"/>
  <c r="E3153" i="2"/>
  <c r="E3180" i="2"/>
  <c r="C5" i="4" l="1"/>
  <c r="C47" i="4"/>
  <c r="C39" i="4" l="1"/>
  <c r="C45" i="4"/>
  <c r="C70" i="4" s="1"/>
  <c r="C662" i="14"/>
  <c r="C661" i="14" s="1"/>
  <c r="E3352" i="2"/>
  <c r="E3347" i="2"/>
  <c r="E3346" i="2" s="1"/>
  <c r="E3336" i="2"/>
  <c r="E3331" i="2"/>
  <c r="E3330" i="2" l="1"/>
  <c r="E3349" i="2"/>
  <c r="E1984" i="2" l="1"/>
  <c r="E1979" i="2"/>
  <c r="E1977" i="2"/>
  <c r="E1976" i="2" s="1"/>
  <c r="E1974" i="2"/>
  <c r="E1963" i="2"/>
  <c r="E1958" i="2"/>
  <c r="E1981" i="2" l="1"/>
  <c r="E1957" i="2"/>
  <c r="E1986" i="2" l="1"/>
  <c r="E3219" i="2"/>
  <c r="E3214" i="2"/>
  <c r="E3211" i="2"/>
  <c r="E3199" i="2"/>
  <c r="E3194" i="2"/>
  <c r="E2086" i="2"/>
  <c r="E2081" i="2"/>
  <c r="E2069" i="2"/>
  <c r="E2064" i="2"/>
  <c r="E2078" i="2" l="1"/>
  <c r="E3210" i="2"/>
  <c r="E3193" i="2"/>
  <c r="E3216" i="2"/>
  <c r="E2083" i="2"/>
  <c r="E2063" i="2"/>
  <c r="C584" i="14" l="1"/>
  <c r="C583" i="14" s="1"/>
  <c r="E3072" i="2"/>
  <c r="E3066" i="2"/>
  <c r="E3065" i="2" s="1"/>
  <c r="E3053" i="2"/>
  <c r="E3048" i="2"/>
  <c r="E3047" i="2" l="1"/>
  <c r="E3069" i="2"/>
  <c r="C512" i="14" l="1"/>
  <c r="C511" i="14" s="1"/>
  <c r="E2864" i="2"/>
  <c r="E2859" i="2"/>
  <c r="E2858" i="2" s="1"/>
  <c r="E2849" i="2"/>
  <c r="E2844" i="2"/>
  <c r="C440" i="14"/>
  <c r="C439" i="14" s="1"/>
  <c r="E2651" i="2"/>
  <c r="E2646" i="2"/>
  <c r="E2644" i="2"/>
  <c r="E2641" i="2"/>
  <c r="E2638" i="2"/>
  <c r="E2625" i="2"/>
  <c r="E2620" i="2"/>
  <c r="C416" i="14"/>
  <c r="C415" i="14" s="1"/>
  <c r="E2575" i="2"/>
  <c r="E2569" i="2"/>
  <c r="E2559" i="2"/>
  <c r="E2554" i="2"/>
  <c r="C404" i="14"/>
  <c r="C403" i="14" s="1"/>
  <c r="E2543" i="2"/>
  <c r="E2538" i="2"/>
  <c r="E2537" i="2" s="1"/>
  <c r="E2527" i="2"/>
  <c r="E2522" i="2"/>
  <c r="E2521" i="2" l="1"/>
  <c r="E2843" i="2"/>
  <c r="E2553" i="2"/>
  <c r="E2540" i="2"/>
  <c r="E2619" i="2"/>
  <c r="E2861" i="2"/>
  <c r="E2648" i="2"/>
  <c r="E2572" i="2"/>
  <c r="E2640" i="2"/>
  <c r="E2511" i="2"/>
  <c r="E2508" i="2" s="1"/>
  <c r="E2506" i="2"/>
  <c r="E2505" i="2" s="1"/>
  <c r="E2494" i="2"/>
  <c r="E2489" i="2"/>
  <c r="D4130" i="2"/>
  <c r="D4124" i="2"/>
  <c r="D4122" i="2"/>
  <c r="D4119" i="2"/>
  <c r="D4117" i="2"/>
  <c r="D4115" i="2"/>
  <c r="D4111" i="2"/>
  <c r="D4097" i="2"/>
  <c r="D4092" i="2"/>
  <c r="D4091" i="2" l="1"/>
  <c r="F4119" i="2"/>
  <c r="F4092" i="2"/>
  <c r="F4097" i="2"/>
  <c r="F4122" i="2"/>
  <c r="F4124" i="2"/>
  <c r="F4117" i="2"/>
  <c r="F4111" i="2"/>
  <c r="F4127" i="2"/>
  <c r="F4115" i="2"/>
  <c r="F4130" i="2"/>
  <c r="D4126" i="2"/>
  <c r="E2488" i="2"/>
  <c r="D4121" i="2"/>
  <c r="D4132" i="2" l="1"/>
  <c r="F4091" i="2"/>
  <c r="F4126" i="2"/>
  <c r="F4121" i="2"/>
  <c r="E3001" i="2"/>
  <c r="E2995" i="2"/>
  <c r="E2994" i="2" s="1"/>
  <c r="E2986" i="2"/>
  <c r="E2981" i="2"/>
  <c r="E2998" i="2" l="1"/>
  <c r="E2980" i="2"/>
  <c r="E3318" i="2" l="1"/>
  <c r="E3317" i="2" s="1"/>
  <c r="E3306" i="2"/>
  <c r="E3301" i="2"/>
  <c r="C649" i="14"/>
  <c r="C572" i="14"/>
  <c r="C571" i="14" s="1"/>
  <c r="E3037" i="2"/>
  <c r="E3034" i="2"/>
  <c r="E3031" i="2"/>
  <c r="E3029" i="2"/>
  <c r="E3026" i="2"/>
  <c r="E3017" i="2"/>
  <c r="E3012" i="2"/>
  <c r="E3028" i="2" l="1"/>
  <c r="E3300" i="2"/>
  <c r="E3011" i="2"/>
  <c r="E3033" i="2"/>
  <c r="C464" i="14"/>
  <c r="C463" i="14" s="1"/>
  <c r="E2729" i="2"/>
  <c r="E2727" i="2"/>
  <c r="E2724" i="2"/>
  <c r="E2722" i="2"/>
  <c r="E2721" i="2" s="1"/>
  <c r="E2719" i="2"/>
  <c r="E2706" i="2"/>
  <c r="E2701" i="2"/>
  <c r="D1145" i="2"/>
  <c r="D1144" i="2" s="1"/>
  <c r="D1142" i="2"/>
  <c r="D1121" i="2"/>
  <c r="D1116" i="2"/>
  <c r="F1116" i="2" l="1"/>
  <c r="F1121" i="2"/>
  <c r="F1142" i="2"/>
  <c r="F1136" i="2"/>
  <c r="F1145" i="2"/>
  <c r="D1138" i="2"/>
  <c r="E2700" i="2"/>
  <c r="E2726" i="2"/>
  <c r="D1115" i="2"/>
  <c r="F1138" i="2" l="1"/>
  <c r="F1115" i="2"/>
  <c r="F1144" i="2"/>
  <c r="E2210" i="2"/>
  <c r="E2207" i="2"/>
  <c r="E2204" i="2"/>
  <c r="E2203" i="2" s="1"/>
  <c r="E2201" i="2"/>
  <c r="E2196" i="2"/>
  <c r="E2195" i="2" s="1"/>
  <c r="E2193" i="2"/>
  <c r="E2191" i="2"/>
  <c r="E2177" i="2"/>
  <c r="E2172" i="2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12" i="14"/>
  <c r="C210" i="14"/>
  <c r="C207" i="14"/>
  <c r="C206" i="14" s="1"/>
  <c r="C204" i="14"/>
  <c r="C203" i="14" s="1"/>
  <c r="C201" i="14"/>
  <c r="C199" i="14"/>
  <c r="E2161" i="2"/>
  <c r="E2160" i="2" s="1"/>
  <c r="E2158" i="2"/>
  <c r="E2157" i="2" s="1"/>
  <c r="E2155" i="2"/>
  <c r="E2152" i="2"/>
  <c r="E2151" i="2" s="1"/>
  <c r="E2149" i="2"/>
  <c r="E2136" i="2"/>
  <c r="E2131" i="2"/>
  <c r="C223" i="14" l="1"/>
  <c r="C198" i="14"/>
  <c r="E2130" i="2"/>
  <c r="E2171" i="2"/>
  <c r="E2206" i="2"/>
  <c r="C239" i="14"/>
  <c r="C209" i="14"/>
  <c r="D4000" i="2" l="1"/>
  <c r="D3996" i="2"/>
  <c r="D3995" i="2" s="1"/>
  <c r="D3982" i="2"/>
  <c r="D3977" i="2"/>
  <c r="F3982" i="2" l="1"/>
  <c r="F3996" i="2"/>
  <c r="F4000" i="2"/>
  <c r="F3977" i="2"/>
  <c r="D3999" i="2"/>
  <c r="D3976" i="2"/>
  <c r="F3995" i="2" l="1"/>
  <c r="F3999" i="2"/>
  <c r="F3976" i="2"/>
  <c r="C317" i="14"/>
  <c r="C315" i="14"/>
  <c r="C312" i="14"/>
  <c r="C311" i="14" s="1"/>
  <c r="C309" i="14"/>
  <c r="C308" i="14" s="1"/>
  <c r="C306" i="14"/>
  <c r="C304" i="14"/>
  <c r="C302" i="14"/>
  <c r="C314" i="14" l="1"/>
  <c r="C301" i="14"/>
  <c r="E2336" i="2"/>
  <c r="E2331" i="2"/>
  <c r="E2330" i="2" s="1"/>
  <c r="E2328" i="2"/>
  <c r="E2325" i="2"/>
  <c r="E2322" i="2"/>
  <c r="E2310" i="2"/>
  <c r="E2305" i="2"/>
  <c r="E2304" i="2" l="1"/>
  <c r="E2333" i="2"/>
  <c r="E2324" i="2"/>
  <c r="D4800" i="2"/>
  <c r="D4795" i="2"/>
  <c r="D4793" i="2"/>
  <c r="D4790" i="2"/>
  <c r="D4785" i="2"/>
  <c r="D4772" i="2"/>
  <c r="D4767" i="2"/>
  <c r="E4800" i="2"/>
  <c r="E4795" i="2"/>
  <c r="E4793" i="2"/>
  <c r="E4790" i="2"/>
  <c r="E4785" i="2"/>
  <c r="E4772" i="2"/>
  <c r="E4767" i="2"/>
  <c r="E2478" i="2"/>
  <c r="E2472" i="2"/>
  <c r="E2471" i="2" s="1"/>
  <c r="E2460" i="2"/>
  <c r="E2455" i="2"/>
  <c r="E4792" i="2" l="1"/>
  <c r="D4792" i="2"/>
  <c r="D4766" i="2"/>
  <c r="E4766" i="2"/>
  <c r="F4772" i="2"/>
  <c r="F4788" i="2"/>
  <c r="F4790" i="2"/>
  <c r="F4793" i="2"/>
  <c r="F4800" i="2"/>
  <c r="F4767" i="2"/>
  <c r="F4795" i="2"/>
  <c r="F4798" i="2"/>
  <c r="E4797" i="2"/>
  <c r="D4797" i="2"/>
  <c r="D4787" i="2"/>
  <c r="E2454" i="2"/>
  <c r="E4787" i="2"/>
  <c r="E2475" i="2"/>
  <c r="F4766" i="2" l="1"/>
  <c r="F4787" i="2"/>
  <c r="F4792" i="2"/>
  <c r="F4797" i="2"/>
  <c r="C164" i="14"/>
  <c r="C163" i="14" s="1"/>
  <c r="E2053" i="2"/>
  <c r="E2044" i="2"/>
  <c r="E2032" i="2"/>
  <c r="E2027" i="2"/>
  <c r="E2026" i="2" s="1"/>
  <c r="E2050" i="2" l="1"/>
  <c r="E2833" i="2" l="1"/>
  <c r="E2828" i="2"/>
  <c r="E2827" i="2" s="1"/>
  <c r="E2815" i="2"/>
  <c r="E2810" i="2"/>
  <c r="C500" i="14"/>
  <c r="C499" i="14" s="1"/>
  <c r="E2799" i="2"/>
  <c r="E2794" i="2"/>
  <c r="E2792" i="2"/>
  <c r="E2781" i="2"/>
  <c r="E2776" i="2"/>
  <c r="E2690" i="2"/>
  <c r="E2685" i="2"/>
  <c r="E2682" i="2"/>
  <c r="E2679" i="2"/>
  <c r="E2667" i="2"/>
  <c r="E2662" i="2"/>
  <c r="E2681" i="2" l="1"/>
  <c r="E2830" i="2"/>
  <c r="E2687" i="2"/>
  <c r="E2775" i="2"/>
  <c r="E2661" i="2"/>
  <c r="E2796" i="2"/>
  <c r="E2809" i="2"/>
  <c r="E2791" i="2"/>
  <c r="C536" i="14" l="1"/>
  <c r="C535" i="14" s="1"/>
  <c r="E2609" i="2"/>
  <c r="E2604" i="2"/>
  <c r="E2603" i="2" s="1"/>
  <c r="E2591" i="2"/>
  <c r="E2586" i="2"/>
  <c r="E2444" i="2"/>
  <c r="E2442" i="2"/>
  <c r="E2441" i="2" s="1"/>
  <c r="E2432" i="2"/>
  <c r="E2427" i="2"/>
  <c r="C368" i="14"/>
  <c r="C367" i="14" s="1"/>
  <c r="C356" i="14"/>
  <c r="C355" i="14" s="1"/>
  <c r="E2416" i="2"/>
  <c r="E2413" i="2"/>
  <c r="E2409" i="2"/>
  <c r="E2408" i="2" s="1"/>
  <c r="E2397" i="2"/>
  <c r="E2392" i="2"/>
  <c r="E2391" i="2" l="1"/>
  <c r="E2426" i="2"/>
  <c r="E2585" i="2"/>
  <c r="E2412" i="2"/>
  <c r="E2606" i="2"/>
  <c r="C686" i="14" l="1"/>
  <c r="C685" i="14" s="1"/>
  <c r="E3416" i="2"/>
  <c r="E3415" i="2" s="1"/>
  <c r="E3413" i="2"/>
  <c r="E3412" i="2" s="1"/>
  <c r="E3401" i="2"/>
  <c r="E3396" i="2"/>
  <c r="E3395" i="2" l="1"/>
  <c r="D881" i="2" l="1"/>
  <c r="D878" i="2"/>
  <c r="D875" i="2"/>
  <c r="D872" i="2"/>
  <c r="D859" i="2"/>
  <c r="D854" i="2"/>
  <c r="D844" i="2"/>
  <c r="D843" i="2" s="1"/>
  <c r="D841" i="2"/>
  <c r="D838" i="2"/>
  <c r="D832" i="2"/>
  <c r="D831" i="2" s="1"/>
  <c r="D829" i="2"/>
  <c r="D822" i="2"/>
  <c r="D814" i="2"/>
  <c r="D812" i="2"/>
  <c r="D794" i="2"/>
  <c r="D747" i="2"/>
  <c r="D742" i="2"/>
  <c r="D740" i="2"/>
  <c r="D738" i="2"/>
  <c r="D735" i="2"/>
  <c r="D734" i="2" s="1"/>
  <c r="D720" i="2"/>
  <c r="D715" i="2"/>
  <c r="C28" i="14"/>
  <c r="C27" i="14" s="1"/>
  <c r="E747" i="2"/>
  <c r="E742" i="2"/>
  <c r="E740" i="2"/>
  <c r="E738" i="2"/>
  <c r="E735" i="2"/>
  <c r="E734" i="2" s="1"/>
  <c r="E720" i="2"/>
  <c r="E715" i="2"/>
  <c r="D793" i="2" l="1"/>
  <c r="F814" i="2"/>
  <c r="F872" i="2"/>
  <c r="F844" i="2"/>
  <c r="F875" i="2"/>
  <c r="F735" i="2"/>
  <c r="F738" i="2"/>
  <c r="F881" i="2"/>
  <c r="F740" i="2"/>
  <c r="F832" i="2"/>
  <c r="F720" i="2"/>
  <c r="F829" i="2"/>
  <c r="F878" i="2"/>
  <c r="F742" i="2"/>
  <c r="F794" i="2"/>
  <c r="F745" i="2"/>
  <c r="F838" i="2"/>
  <c r="F854" i="2"/>
  <c r="F715" i="2"/>
  <c r="F747" i="2"/>
  <c r="F812" i="2"/>
  <c r="F841" i="2"/>
  <c r="F859" i="2"/>
  <c r="F822" i="2"/>
  <c r="D877" i="2"/>
  <c r="D837" i="2"/>
  <c r="D871" i="2"/>
  <c r="E714" i="2"/>
  <c r="D744" i="2"/>
  <c r="E744" i="2"/>
  <c r="E737" i="2"/>
  <c r="D853" i="2"/>
  <c r="D737" i="2"/>
  <c r="D714" i="2"/>
  <c r="F871" i="2" l="1"/>
  <c r="F714" i="2"/>
  <c r="F734" i="2"/>
  <c r="F737" i="2"/>
  <c r="F744" i="2"/>
  <c r="F837" i="2"/>
  <c r="F853" i="2"/>
  <c r="F831" i="2"/>
  <c r="F877" i="2"/>
  <c r="F843" i="2"/>
  <c r="F793" i="2"/>
  <c r="D4512" i="2"/>
  <c r="D4509" i="2"/>
  <c r="D4506" i="2"/>
  <c r="D4504" i="2"/>
  <c r="D4500" i="2"/>
  <c r="D4499" i="2" s="1"/>
  <c r="D4496" i="2"/>
  <c r="D4494" i="2"/>
  <c r="D4478" i="2"/>
  <c r="D4477" i="2"/>
  <c r="D4476" i="2"/>
  <c r="C709" i="14"/>
  <c r="C708" i="14" s="1"/>
  <c r="E3514" i="2"/>
  <c r="E3512" i="2"/>
  <c r="E3496" i="2"/>
  <c r="E3491" i="2"/>
  <c r="F4512" i="2" l="1"/>
  <c r="F4476" i="2"/>
  <c r="F4477" i="2"/>
  <c r="F4478" i="2"/>
  <c r="F4509" i="2"/>
  <c r="F4494" i="2"/>
  <c r="F4496" i="2"/>
  <c r="F4504" i="2"/>
  <c r="F4506" i="2"/>
  <c r="F4500" i="2"/>
  <c r="D4511" i="2"/>
  <c r="D4508" i="2" s="1"/>
  <c r="D4474" i="2"/>
  <c r="D4503" i="2"/>
  <c r="E3490" i="2"/>
  <c r="D4479" i="2"/>
  <c r="E3511" i="2"/>
  <c r="F4508" i="2" l="1"/>
  <c r="F4474" i="2"/>
  <c r="F4503" i="2"/>
  <c r="F4511" i="2"/>
  <c r="F4479" i="2"/>
  <c r="F4499" i="2"/>
  <c r="D4473" i="2"/>
  <c r="D4513" i="2" s="1"/>
  <c r="D3860" i="2"/>
  <c r="D3857" i="2"/>
  <c r="D3854" i="2"/>
  <c r="D3852" i="2"/>
  <c r="D3848" i="2"/>
  <c r="D3844" i="2"/>
  <c r="D3842" i="2"/>
  <c r="D3830" i="2"/>
  <c r="D3825" i="2"/>
  <c r="C817" i="14"/>
  <c r="C816" i="14" s="1"/>
  <c r="C814" i="14"/>
  <c r="C813" i="14" s="1"/>
  <c r="C811" i="14"/>
  <c r="C810" i="14" s="1"/>
  <c r="C808" i="14"/>
  <c r="C806" i="14"/>
  <c r="E3860" i="2"/>
  <c r="E3857" i="2"/>
  <c r="E3854" i="2"/>
  <c r="E3852" i="2"/>
  <c r="E3848" i="2"/>
  <c r="E3844" i="2"/>
  <c r="E3842" i="2"/>
  <c r="E3830" i="2"/>
  <c r="E3825" i="2"/>
  <c r="C782" i="14"/>
  <c r="C781" i="14" s="1"/>
  <c r="C779" i="14"/>
  <c r="C778" i="14" s="1"/>
  <c r="E3788" i="2"/>
  <c r="E3787" i="2" s="1"/>
  <c r="E3784" i="2"/>
  <c r="E3774" i="2"/>
  <c r="E3769" i="2"/>
  <c r="D3788" i="2"/>
  <c r="D3774" i="2"/>
  <c r="D3769" i="2"/>
  <c r="D3758" i="2"/>
  <c r="D3755" i="2"/>
  <c r="D3751" i="2"/>
  <c r="D3748" i="2"/>
  <c r="D3745" i="2"/>
  <c r="D3743" i="2"/>
  <c r="D3737" i="2"/>
  <c r="D3734" i="2"/>
  <c r="D3731" i="2"/>
  <c r="D3729" i="2"/>
  <c r="D3727" i="2"/>
  <c r="D3724" i="2"/>
  <c r="D3711" i="2"/>
  <c r="D3706" i="2"/>
  <c r="C767" i="14"/>
  <c r="C765" i="14"/>
  <c r="C761" i="14"/>
  <c r="C759" i="14"/>
  <c r="C756" i="14"/>
  <c r="C750" i="14"/>
  <c r="C749" i="14" s="1"/>
  <c r="E3758" i="2"/>
  <c r="E3755" i="2"/>
  <c r="E3751" i="2"/>
  <c r="E3750" i="2" s="1"/>
  <c r="E3748" i="2"/>
  <c r="E3745" i="2"/>
  <c r="E3743" i="2"/>
  <c r="E3737" i="2"/>
  <c r="E3734" i="2"/>
  <c r="E3733" i="2" s="1"/>
  <c r="E3731" i="2"/>
  <c r="E3729" i="2"/>
  <c r="E3727" i="2"/>
  <c r="E3724" i="2"/>
  <c r="E3711" i="2"/>
  <c r="E3706" i="2"/>
  <c r="D920" i="2"/>
  <c r="D919" i="2" s="1"/>
  <c r="D917" i="2"/>
  <c r="D911" i="2"/>
  <c r="D909" i="2"/>
  <c r="D905" i="2"/>
  <c r="D892" i="2"/>
  <c r="C805" i="14" l="1"/>
  <c r="C821" i="14" s="1"/>
  <c r="D3824" i="2"/>
  <c r="E3824" i="2"/>
  <c r="F905" i="2"/>
  <c r="F909" i="2"/>
  <c r="C764" i="14"/>
  <c r="F3857" i="2"/>
  <c r="F4473" i="2"/>
  <c r="F3734" i="2"/>
  <c r="F3830" i="2"/>
  <c r="F3860" i="2"/>
  <c r="F915" i="2"/>
  <c r="F3788" i="2"/>
  <c r="F3758" i="2"/>
  <c r="F917" i="2"/>
  <c r="F3711" i="2"/>
  <c r="F3844" i="2"/>
  <c r="F3848" i="2"/>
  <c r="F892" i="2"/>
  <c r="F3852" i="2"/>
  <c r="F920" i="2"/>
  <c r="F3774" i="2"/>
  <c r="F911" i="2"/>
  <c r="F3825" i="2"/>
  <c r="F3769" i="2"/>
  <c r="F3706" i="2"/>
  <c r="D3733" i="2"/>
  <c r="D3784" i="2"/>
  <c r="D3750" i="2"/>
  <c r="D3787" i="2"/>
  <c r="D910" i="2"/>
  <c r="C755" i="14"/>
  <c r="D897" i="2"/>
  <c r="D3768" i="2"/>
  <c r="D3790" i="2" s="1"/>
  <c r="D3856" i="2"/>
  <c r="E3754" i="2"/>
  <c r="D3736" i="2"/>
  <c r="E3768" i="2"/>
  <c r="E3790" i="2" s="1"/>
  <c r="D3754" i="2"/>
  <c r="D914" i="2"/>
  <c r="D3847" i="2"/>
  <c r="E3847" i="2"/>
  <c r="E3736" i="2"/>
  <c r="E3705" i="2"/>
  <c r="E3856" i="2"/>
  <c r="D3705" i="2"/>
  <c r="C770" i="14" l="1"/>
  <c r="F3856" i="2"/>
  <c r="F897" i="2"/>
  <c r="F3847" i="2"/>
  <c r="F919" i="2"/>
  <c r="F3787" i="2"/>
  <c r="F3733" i="2"/>
  <c r="F914" i="2"/>
  <c r="F3754" i="2"/>
  <c r="F910" i="2"/>
  <c r="F3824" i="2"/>
  <c r="F3768" i="2"/>
  <c r="F3705" i="2"/>
  <c r="D891" i="2"/>
  <c r="D4044" i="2"/>
  <c r="D4042" i="2"/>
  <c r="D4039" i="2"/>
  <c r="D4037" i="2"/>
  <c r="D4029" i="2"/>
  <c r="D4016" i="2"/>
  <c r="D4011" i="2"/>
  <c r="D4010" i="2" s="1"/>
  <c r="D3966" i="2"/>
  <c r="D3963" i="2"/>
  <c r="D3961" i="2"/>
  <c r="D3946" i="2"/>
  <c r="D3941" i="2"/>
  <c r="D561" i="2"/>
  <c r="D560" i="2" s="1"/>
  <c r="D558" i="2"/>
  <c r="D556" i="2"/>
  <c r="D544" i="2"/>
  <c r="D539" i="2"/>
  <c r="D538" i="2" s="1"/>
  <c r="D522" i="2"/>
  <c r="D517" i="2"/>
  <c r="D218" i="2"/>
  <c r="D215" i="2"/>
  <c r="D213" i="2"/>
  <c r="D210" i="2"/>
  <c r="D196" i="2"/>
  <c r="D191" i="2"/>
  <c r="D190" i="2" l="1"/>
  <c r="D3960" i="2"/>
  <c r="D3940" i="2"/>
  <c r="F539" i="2"/>
  <c r="F4042" i="2"/>
  <c r="F4044" i="2"/>
  <c r="F517" i="2"/>
  <c r="F4031" i="2"/>
  <c r="F215" i="2"/>
  <c r="F522" i="2"/>
  <c r="F556" i="2"/>
  <c r="F3966" i="2"/>
  <c r="F891" i="2"/>
  <c r="F4011" i="2"/>
  <c r="F544" i="2"/>
  <c r="F210" i="2"/>
  <c r="F3963" i="2"/>
  <c r="F4029" i="2"/>
  <c r="F213" i="2"/>
  <c r="F218" i="2"/>
  <c r="F558" i="2"/>
  <c r="F3941" i="2"/>
  <c r="F4035" i="2"/>
  <c r="F196" i="2"/>
  <c r="F4039" i="2"/>
  <c r="F191" i="2"/>
  <c r="F561" i="2"/>
  <c r="F3961" i="2"/>
  <c r="F4037" i="2"/>
  <c r="F4016" i="2"/>
  <c r="F3946" i="2"/>
  <c r="D217" i="2"/>
  <c r="D209" i="2"/>
  <c r="D3965" i="2"/>
  <c r="D4034" i="2"/>
  <c r="D4046" i="2" s="1"/>
  <c r="D516" i="2"/>
  <c r="D530" i="2" s="1"/>
  <c r="D212" i="2"/>
  <c r="D555" i="2"/>
  <c r="D563" i="2" s="1"/>
  <c r="D4041" i="2"/>
  <c r="F3965" i="2" l="1"/>
  <c r="F516" i="2"/>
  <c r="F190" i="2"/>
  <c r="F560" i="2"/>
  <c r="F212" i="2"/>
  <c r="F217" i="2"/>
  <c r="F3960" i="2"/>
  <c r="F538" i="2"/>
  <c r="F4041" i="2"/>
  <c r="F209" i="2"/>
  <c r="F555" i="2"/>
  <c r="F4034" i="2"/>
  <c r="F4010" i="2"/>
  <c r="F3940" i="2"/>
  <c r="D4709" i="2"/>
  <c r="D4704" i="2"/>
  <c r="D4703" i="2" s="1"/>
  <c r="D4701" i="2"/>
  <c r="D4699" i="2"/>
  <c r="D4686" i="2"/>
  <c r="D4681" i="2"/>
  <c r="D4670" i="2"/>
  <c r="D4664" i="2"/>
  <c r="D4660" i="2"/>
  <c r="D4655" i="2"/>
  <c r="D4649" i="2"/>
  <c r="D4646" i="2"/>
  <c r="D4624" i="2"/>
  <c r="D4618" i="2"/>
  <c r="D4605" i="2"/>
  <c r="D4600" i="2"/>
  <c r="D4589" i="2"/>
  <c r="D4584" i="2"/>
  <c r="D4582" i="2"/>
  <c r="D4569" i="2"/>
  <c r="D4564" i="2"/>
  <c r="D4553" i="2"/>
  <c r="D4548" i="2"/>
  <c r="D4546" i="2"/>
  <c r="D4540" i="2"/>
  <c r="D4539" i="2" s="1"/>
  <c r="D4527" i="2"/>
  <c r="D4522" i="2"/>
  <c r="D4463" i="2"/>
  <c r="D4462" i="2" s="1"/>
  <c r="D4460" i="2"/>
  <c r="D4458" i="2"/>
  <c r="D4443" i="2"/>
  <c r="D4438" i="2"/>
  <c r="D4427" i="2"/>
  <c r="D4426" i="2" s="1"/>
  <c r="D4424" i="2"/>
  <c r="D4413" i="2"/>
  <c r="D4411" i="2"/>
  <c r="D4400" i="2"/>
  <c r="D4395" i="2"/>
  <c r="D4384" i="2"/>
  <c r="D4379" i="2"/>
  <c r="D4376" i="2"/>
  <c r="D4373" i="2"/>
  <c r="D4360" i="2"/>
  <c r="D4355" i="2"/>
  <c r="E4384" i="2"/>
  <c r="E4379" i="2"/>
  <c r="E4376" i="2"/>
  <c r="E4373" i="2"/>
  <c r="E4360" i="2"/>
  <c r="E4355" i="2"/>
  <c r="D4344" i="2"/>
  <c r="D4343" i="2" s="1"/>
  <c r="D4341" i="2"/>
  <c r="D4339" i="2"/>
  <c r="D4335" i="2"/>
  <c r="D4331" i="2"/>
  <c r="D4319" i="2"/>
  <c r="D4314" i="2"/>
  <c r="D4164" i="2"/>
  <c r="D4163" i="2" s="1"/>
  <c r="D4161" i="2"/>
  <c r="D4159" i="2"/>
  <c r="D4146" i="2"/>
  <c r="D4141" i="2"/>
  <c r="D1551" i="2"/>
  <c r="D1550" i="2" s="1"/>
  <c r="D1538" i="2"/>
  <c r="D1533" i="2"/>
  <c r="D1522" i="2"/>
  <c r="D1521" i="2" s="1"/>
  <c r="D1519" i="2"/>
  <c r="D1516" i="2"/>
  <c r="D1515" i="2" s="1"/>
  <c r="D1513" i="2"/>
  <c r="D1500" i="2"/>
  <c r="D1495" i="2"/>
  <c r="D1484" i="2"/>
  <c r="D1476" i="2"/>
  <c r="D1462" i="2"/>
  <c r="D1457" i="2"/>
  <c r="E1484" i="2"/>
  <c r="E1476" i="2"/>
  <c r="E1475" i="2" s="1"/>
  <c r="E1462" i="2"/>
  <c r="E1457" i="2"/>
  <c r="D4521" i="2" l="1"/>
  <c r="D4394" i="2"/>
  <c r="D4158" i="2"/>
  <c r="D4375" i="2"/>
  <c r="D4457" i="2"/>
  <c r="D4313" i="2"/>
  <c r="D4563" i="2"/>
  <c r="D4659" i="2"/>
  <c r="D1456" i="2"/>
  <c r="D4140" i="2"/>
  <c r="E1456" i="2"/>
  <c r="D4680" i="2"/>
  <c r="D4714" i="2" s="1"/>
  <c r="D1494" i="2"/>
  <c r="E4375" i="2"/>
  <c r="F1513" i="2"/>
  <c r="F4376" i="2"/>
  <c r="F1482" i="2"/>
  <c r="F4161" i="2"/>
  <c r="F1457" i="2"/>
  <c r="F1484" i="2"/>
  <c r="F1516" i="2"/>
  <c r="F4314" i="2"/>
  <c r="F4341" i="2"/>
  <c r="F4413" i="2"/>
  <c r="F4460" i="2"/>
  <c r="F4553" i="2"/>
  <c r="F4589" i="2"/>
  <c r="F4355" i="2"/>
  <c r="F4618" i="2"/>
  <c r="F4664" i="2"/>
  <c r="F4701" i="2"/>
  <c r="F4712" i="2"/>
  <c r="F1462" i="2"/>
  <c r="F1519" i="2"/>
  <c r="F4164" i="2"/>
  <c r="F4319" i="2"/>
  <c r="F4141" i="2"/>
  <c r="F4331" i="2"/>
  <c r="F4344" i="2"/>
  <c r="F4384" i="2"/>
  <c r="F4419" i="2"/>
  <c r="F4569" i="2"/>
  <c r="F4620" i="2"/>
  <c r="F1495" i="2"/>
  <c r="F1522" i="2"/>
  <c r="F1533" i="2"/>
  <c r="F4146" i="2"/>
  <c r="F4335" i="2"/>
  <c r="F4422" i="2"/>
  <c r="F4463" i="2"/>
  <c r="F4540" i="2"/>
  <c r="F4624" i="2"/>
  <c r="F4667" i="2"/>
  <c r="F4681" i="2"/>
  <c r="F4546" i="2"/>
  <c r="F4646" i="2"/>
  <c r="F4670" i="2"/>
  <c r="F4686" i="2"/>
  <c r="F1479" i="2"/>
  <c r="F1551" i="2"/>
  <c r="F4395" i="2"/>
  <c r="F4438" i="2"/>
  <c r="F4522" i="2"/>
  <c r="F4548" i="2"/>
  <c r="F4582" i="2"/>
  <c r="F4649" i="2"/>
  <c r="F4400" i="2"/>
  <c r="F4427" i="2"/>
  <c r="F4443" i="2"/>
  <c r="F4527" i="2"/>
  <c r="F4584" i="2"/>
  <c r="F4655" i="2"/>
  <c r="F4709" i="2"/>
  <c r="F4424" i="2"/>
  <c r="F4159" i="2"/>
  <c r="F4339" i="2"/>
  <c r="F4411" i="2"/>
  <c r="F4458" i="2"/>
  <c r="F4551" i="2"/>
  <c r="F4587" i="2"/>
  <c r="F4600" i="2"/>
  <c r="F4660" i="2"/>
  <c r="F4704" i="2"/>
  <c r="F1500" i="2"/>
  <c r="F4360" i="2"/>
  <c r="F1538" i="2"/>
  <c r="F4699" i="2"/>
  <c r="F4605" i="2"/>
  <c r="F4564" i="2"/>
  <c r="D4421" i="2"/>
  <c r="D1475" i="2"/>
  <c r="D4418" i="2"/>
  <c r="D4586" i="2"/>
  <c r="D1518" i="2"/>
  <c r="D4381" i="2"/>
  <c r="D4666" i="2"/>
  <c r="E4381" i="2"/>
  <c r="D4354" i="2"/>
  <c r="D4550" i="2"/>
  <c r="D4545" i="2"/>
  <c r="D1481" i="2"/>
  <c r="D4581" i="2"/>
  <c r="E4354" i="2"/>
  <c r="E1481" i="2"/>
  <c r="D4648" i="2"/>
  <c r="D4599" i="2"/>
  <c r="D4437" i="2"/>
  <c r="D4338" i="2"/>
  <c r="D4346" i="2" s="1"/>
  <c r="D1532" i="2"/>
  <c r="D1554" i="2" s="1"/>
  <c r="D4386" i="2" l="1"/>
  <c r="D4555" i="2"/>
  <c r="E4386" i="2"/>
  <c r="D1524" i="2"/>
  <c r="F4163" i="2"/>
  <c r="F4539" i="2"/>
  <c r="F4313" i="2"/>
  <c r="F4521" i="2"/>
  <c r="F4550" i="2"/>
  <c r="F4462" i="2"/>
  <c r="F4381" i="2"/>
  <c r="F4338" i="2"/>
  <c r="F1478" i="2"/>
  <c r="F4343" i="2"/>
  <c r="F1550" i="2"/>
  <c r="F4545" i="2"/>
  <c r="F4666" i="2"/>
  <c r="F1518" i="2"/>
  <c r="F4648" i="2"/>
  <c r="F1481" i="2"/>
  <c r="F4457" i="2"/>
  <c r="F4586" i="2"/>
  <c r="F4418" i="2"/>
  <c r="F4437" i="2"/>
  <c r="F1456" i="2"/>
  <c r="F4375" i="2"/>
  <c r="F4659" i="2"/>
  <c r="F1521" i="2"/>
  <c r="F4711" i="2"/>
  <c r="F4421" i="2"/>
  <c r="F4394" i="2"/>
  <c r="F4140" i="2"/>
  <c r="F4426" i="2"/>
  <c r="F4158" i="2"/>
  <c r="F1515" i="2"/>
  <c r="F4581" i="2"/>
  <c r="F4703" i="2"/>
  <c r="F1494" i="2"/>
  <c r="F4354" i="2"/>
  <c r="F1532" i="2"/>
  <c r="F4680" i="2"/>
  <c r="F4599" i="2"/>
  <c r="F4563" i="2"/>
  <c r="C476" i="14" l="1"/>
  <c r="C475" i="14" s="1"/>
  <c r="E2765" i="2"/>
  <c r="E2757" i="2"/>
  <c r="E2756" i="2" s="1"/>
  <c r="E2745" i="2"/>
  <c r="E2740" i="2"/>
  <c r="E2739" i="2" l="1"/>
  <c r="E2762" i="2"/>
  <c r="D3637" i="2"/>
  <c r="D3634" i="2"/>
  <c r="D3624" i="2"/>
  <c r="D3623" i="2" s="1"/>
  <c r="D3621" i="2"/>
  <c r="D3619" i="2"/>
  <c r="D3616" i="2"/>
  <c r="D3606" i="2"/>
  <c r="D3600" i="2"/>
  <c r="D3595" i="2"/>
  <c r="D3577" i="2"/>
  <c r="D3576" i="2" s="1"/>
  <c r="D1036" i="2"/>
  <c r="D1035" i="2" s="1"/>
  <c r="D1033" i="2"/>
  <c r="D1031" i="2"/>
  <c r="D1025" i="2"/>
  <c r="D1021" i="2"/>
  <c r="D1013" i="2"/>
  <c r="D990" i="2"/>
  <c r="D989" i="2" s="1"/>
  <c r="D1030" i="2" l="1"/>
  <c r="F1025" i="2"/>
  <c r="F990" i="2"/>
  <c r="F3600" i="2"/>
  <c r="F3624" i="2"/>
  <c r="F1011" i="2"/>
  <c r="F1033" i="2"/>
  <c r="F3606" i="2"/>
  <c r="F3637" i="2"/>
  <c r="F1013" i="2"/>
  <c r="F3616" i="2"/>
  <c r="F3595" i="2"/>
  <c r="F1031" i="2"/>
  <c r="F3634" i="2"/>
  <c r="F1036" i="2"/>
  <c r="F3577" i="2"/>
  <c r="F3621" i="2"/>
  <c r="F1021" i="2"/>
  <c r="D3605" i="2"/>
  <c r="D1020" i="2"/>
  <c r="D1038" i="2" s="1"/>
  <c r="D3633" i="2"/>
  <c r="D3615" i="2"/>
  <c r="D3626" i="2" l="1"/>
  <c r="F3623" i="2"/>
  <c r="F989" i="2"/>
  <c r="F1035" i="2"/>
  <c r="F1030" i="2"/>
  <c r="F3615" i="2"/>
  <c r="F3605" i="2"/>
  <c r="F3633" i="2"/>
  <c r="F3576" i="2"/>
  <c r="F1020" i="2"/>
  <c r="D3639" i="2"/>
  <c r="F3639" i="2" l="1"/>
  <c r="F3626" i="2"/>
  <c r="D4877" i="2"/>
  <c r="D4874" i="2"/>
  <c r="D4873" i="2" s="1"/>
  <c r="D4869" i="2"/>
  <c r="D4864" i="2"/>
  <c r="D4861" i="2"/>
  <c r="D4858" i="2"/>
  <c r="D4838" i="2"/>
  <c r="D4836" i="2"/>
  <c r="D4816" i="2"/>
  <c r="D4811" i="2"/>
  <c r="F4836" i="2" l="1"/>
  <c r="F4861" i="2"/>
  <c r="F4864" i="2"/>
  <c r="F4816" i="2"/>
  <c r="F4877" i="2"/>
  <c r="F4858" i="2"/>
  <c r="F4869" i="2"/>
  <c r="F4811" i="2"/>
  <c r="F4874" i="2"/>
  <c r="F4838" i="2"/>
  <c r="D4863" i="2"/>
  <c r="D4810" i="2"/>
  <c r="D4224" i="2"/>
  <c r="D4219" i="2"/>
  <c r="D4218" i="2" s="1"/>
  <c r="D4216" i="2"/>
  <c r="D4213" i="2"/>
  <c r="D4208" i="2"/>
  <c r="D4207" i="2" s="1"/>
  <c r="D4200" i="2"/>
  <c r="D4196" i="2"/>
  <c r="D4194" i="2"/>
  <c r="D4180" i="2"/>
  <c r="D4175" i="2"/>
  <c r="D3695" i="2"/>
  <c r="D3691" i="2"/>
  <c r="D3688" i="2"/>
  <c r="D3686" i="2"/>
  <c r="D3679" i="2"/>
  <c r="D3676" i="2"/>
  <c r="D3673" i="2"/>
  <c r="D3666" i="2"/>
  <c r="D3654" i="2"/>
  <c r="D3649" i="2"/>
  <c r="C737" i="14"/>
  <c r="C733" i="14"/>
  <c r="C730" i="14"/>
  <c r="C729" i="14" s="1"/>
  <c r="C727" i="14"/>
  <c r="C726" i="14" s="1"/>
  <c r="C724" i="14"/>
  <c r="C722" i="14"/>
  <c r="C720" i="14"/>
  <c r="E3695" i="2"/>
  <c r="E3691" i="2"/>
  <c r="E3688" i="2"/>
  <c r="E3686" i="2"/>
  <c r="E3679" i="2"/>
  <c r="E3676" i="2"/>
  <c r="E3675" i="2" s="1"/>
  <c r="E3673" i="2"/>
  <c r="E3666" i="2"/>
  <c r="E3654" i="2"/>
  <c r="E3649" i="2"/>
  <c r="D1183" i="2"/>
  <c r="D1181" i="2"/>
  <c r="D1178" i="2"/>
  <c r="D1174" i="2"/>
  <c r="D1161" i="2"/>
  <c r="D1173" i="2" l="1"/>
  <c r="D4212" i="2"/>
  <c r="E3678" i="2"/>
  <c r="D3678" i="2"/>
  <c r="C732" i="14"/>
  <c r="F4208" i="2"/>
  <c r="F1161" i="2"/>
  <c r="F4175" i="2"/>
  <c r="F3695" i="2"/>
  <c r="F4180" i="2"/>
  <c r="F4216" i="2"/>
  <c r="F4873" i="2"/>
  <c r="F1183" i="2"/>
  <c r="F1174" i="2"/>
  <c r="F4194" i="2"/>
  <c r="F3654" i="2"/>
  <c r="F4196" i="2"/>
  <c r="F1178" i="2"/>
  <c r="F4200" i="2"/>
  <c r="F4219" i="2"/>
  <c r="F4205" i="2"/>
  <c r="F4222" i="2"/>
  <c r="F4224" i="2"/>
  <c r="F1181" i="2"/>
  <c r="F4863" i="2"/>
  <c r="F4879" i="2"/>
  <c r="F4810" i="2"/>
  <c r="F4213" i="2"/>
  <c r="F3649" i="2"/>
  <c r="D1156" i="2"/>
  <c r="D1155" i="2" s="1"/>
  <c r="D3675" i="2"/>
  <c r="D1180" i="2"/>
  <c r="E3690" i="2"/>
  <c r="D3690" i="2"/>
  <c r="E3648" i="2"/>
  <c r="C719" i="14"/>
  <c r="D4174" i="2"/>
  <c r="D4221" i="2"/>
  <c r="D3648" i="2"/>
  <c r="D1185" i="2" l="1"/>
  <c r="D3697" i="2"/>
  <c r="E3697" i="2"/>
  <c r="F1173" i="2"/>
  <c r="F1156" i="2"/>
  <c r="F4218" i="2"/>
  <c r="F4207" i="2"/>
  <c r="F1180" i="2"/>
  <c r="F1155" i="2"/>
  <c r="F3690" i="2"/>
  <c r="F4221" i="2"/>
  <c r="F4174" i="2"/>
  <c r="F4212" i="2"/>
  <c r="F3648" i="2"/>
  <c r="D979" i="2"/>
  <c r="D969" i="2"/>
  <c r="D967" i="2"/>
  <c r="D961" i="2"/>
  <c r="D960" i="2" s="1"/>
  <c r="D958" i="2"/>
  <c r="D955" i="2"/>
  <c r="D953" i="2"/>
  <c r="D936" i="2"/>
  <c r="C47" i="14"/>
  <c r="C46" i="14" s="1"/>
  <c r="C43" i="14"/>
  <c r="C42" i="14" s="1"/>
  <c r="C40" i="14"/>
  <c r="C39" i="14" s="1"/>
  <c r="E979" i="2"/>
  <c r="E971" i="2"/>
  <c r="E969" i="2"/>
  <c r="E967" i="2"/>
  <c r="E961" i="2"/>
  <c r="E958" i="2"/>
  <c r="E957" i="2" s="1"/>
  <c r="E955" i="2"/>
  <c r="E953" i="2"/>
  <c r="E951" i="2"/>
  <c r="E936" i="2"/>
  <c r="D259" i="2"/>
  <c r="D252" i="2"/>
  <c r="D930" i="2" l="1"/>
  <c r="E960" i="2"/>
  <c r="E930" i="2"/>
  <c r="F969" i="2"/>
  <c r="F953" i="2"/>
  <c r="F972" i="2"/>
  <c r="F961" i="2"/>
  <c r="F936" i="2"/>
  <c r="F975" i="2"/>
  <c r="F979" i="2"/>
  <c r="F958" i="2"/>
  <c r="F967" i="2"/>
  <c r="F252" i="2"/>
  <c r="D957" i="2"/>
  <c r="D971" i="2"/>
  <c r="D974" i="2"/>
  <c r="D251" i="2"/>
  <c r="D261" i="2" s="1"/>
  <c r="E974" i="2"/>
  <c r="F957" i="2" l="1"/>
  <c r="F974" i="2"/>
  <c r="F971" i="2"/>
  <c r="F960" i="2"/>
  <c r="F930" i="2"/>
  <c r="F251" i="2"/>
  <c r="D783" i="2"/>
  <c r="D780" i="2"/>
  <c r="D763" i="2"/>
  <c r="D758" i="2"/>
  <c r="D338" i="2"/>
  <c r="D337" i="2" s="1"/>
  <c r="D388" i="2"/>
  <c r="D387" i="2" s="1"/>
  <c r="D385" i="2"/>
  <c r="D382" i="2"/>
  <c r="D380" i="2"/>
  <c r="D377" i="2"/>
  <c r="D373" i="2"/>
  <c r="D371" i="2"/>
  <c r="D368" i="2"/>
  <c r="D363" i="2"/>
  <c r="D361" i="2"/>
  <c r="D104" i="2"/>
  <c r="D103" i="2" s="1"/>
  <c r="D101" i="2"/>
  <c r="D99" i="2"/>
  <c r="D95" i="2"/>
  <c r="D92" i="2"/>
  <c r="D89" i="2"/>
  <c r="D86" i="2"/>
  <c r="D71" i="2"/>
  <c r="D66" i="2"/>
  <c r="D55" i="2"/>
  <c r="D54" i="2" s="1"/>
  <c r="D52" i="2"/>
  <c r="D49" i="2"/>
  <c r="D48" i="2" s="1"/>
  <c r="D17" i="2"/>
  <c r="D16" i="2" s="1"/>
  <c r="D65" i="2" l="1"/>
  <c r="D94" i="2"/>
  <c r="F363" i="2"/>
  <c r="F52" i="2"/>
  <c r="F758" i="2"/>
  <c r="F55" i="2"/>
  <c r="F388" i="2"/>
  <c r="F763" i="2"/>
  <c r="F380" i="2"/>
  <c r="F92" i="2"/>
  <c r="F99" i="2"/>
  <c r="F371" i="2"/>
  <c r="F338" i="2"/>
  <c r="F778" i="2"/>
  <c r="F42" i="2"/>
  <c r="F101" i="2"/>
  <c r="F373" i="2"/>
  <c r="F780" i="2"/>
  <c r="F45" i="2"/>
  <c r="F86" i="2"/>
  <c r="F377" i="2"/>
  <c r="F783" i="2"/>
  <c r="F89" i="2"/>
  <c r="F382" i="2"/>
  <c r="F385" i="2"/>
  <c r="F49" i="2"/>
  <c r="F17" i="2"/>
  <c r="F361" i="2"/>
  <c r="F368" i="2"/>
  <c r="F104" i="2"/>
  <c r="F95" i="2"/>
  <c r="F71" i="2"/>
  <c r="F66" i="2"/>
  <c r="D91" i="2"/>
  <c r="D384" i="2"/>
  <c r="D782" i="2"/>
  <c r="D777" i="2"/>
  <c r="D41" i="2"/>
  <c r="D757" i="2"/>
  <c r="D370" i="2"/>
  <c r="D376" i="2"/>
  <c r="F48" i="2" l="1"/>
  <c r="F757" i="2"/>
  <c r="F777" i="2"/>
  <c r="F370" i="2"/>
  <c r="F782" i="2"/>
  <c r="F54" i="2"/>
  <c r="F384" i="2"/>
  <c r="F41" i="2"/>
  <c r="F387" i="2"/>
  <c r="F376" i="2"/>
  <c r="F91" i="2"/>
  <c r="F16" i="2"/>
  <c r="F337" i="2"/>
  <c r="F103" i="2"/>
  <c r="F94" i="2"/>
  <c r="F65" i="2"/>
  <c r="D4081" i="2"/>
  <c r="D4080" i="2" s="1"/>
  <c r="D4078" i="2"/>
  <c r="D4073" i="2"/>
  <c r="D4060" i="2"/>
  <c r="D4055" i="2"/>
  <c r="F4078" i="2" l="1"/>
  <c r="F4081" i="2"/>
  <c r="F4055" i="2"/>
  <c r="F4076" i="2"/>
  <c r="F4060" i="2"/>
  <c r="F4073" i="2"/>
  <c r="D4075" i="2"/>
  <c r="D4054" i="2"/>
  <c r="F4075" i="2" l="1"/>
  <c r="F4080" i="2"/>
  <c r="F4054" i="2"/>
  <c r="D3927" i="2"/>
  <c r="D3924" i="2"/>
  <c r="D3921" i="2"/>
  <c r="D3918" i="2"/>
  <c r="D3914" i="2"/>
  <c r="D3902" i="2"/>
  <c r="D3899" i="2"/>
  <c r="D3890" i="2"/>
  <c r="D3888" i="2"/>
  <c r="D3876" i="2"/>
  <c r="D3871" i="2"/>
  <c r="C674" i="14"/>
  <c r="C673" i="14" s="1"/>
  <c r="C638" i="14"/>
  <c r="C637" i="14" s="1"/>
  <c r="E3290" i="2"/>
  <c r="E3284" i="2"/>
  <c r="E3283" i="2" s="1"/>
  <c r="E3281" i="2"/>
  <c r="E3269" i="2"/>
  <c r="E3264" i="2"/>
  <c r="D506" i="2"/>
  <c r="D505" i="2" s="1"/>
  <c r="D503" i="2"/>
  <c r="D486" i="2"/>
  <c r="D481" i="2"/>
  <c r="D3870" i="2" l="1"/>
  <c r="F3899" i="2"/>
  <c r="F3927" i="2"/>
  <c r="F503" i="2"/>
  <c r="F3902" i="2"/>
  <c r="F506" i="2"/>
  <c r="F3871" i="2"/>
  <c r="F3914" i="2"/>
  <c r="F3890" i="2"/>
  <c r="F501" i="2"/>
  <c r="F3930" i="2"/>
  <c r="F3876" i="2"/>
  <c r="F3918" i="2"/>
  <c r="F481" i="2"/>
  <c r="F3921" i="2"/>
  <c r="F486" i="2"/>
  <c r="F3888" i="2"/>
  <c r="F3924" i="2"/>
  <c r="D3923" i="2"/>
  <c r="D3917" i="2"/>
  <c r="D3926" i="2"/>
  <c r="E3287" i="2"/>
  <c r="E3263" i="2"/>
  <c r="D3901" i="2"/>
  <c r="D500" i="2"/>
  <c r="D480" i="2"/>
  <c r="D508" i="2" l="1"/>
  <c r="D3932" i="2"/>
  <c r="F480" i="2"/>
  <c r="F3923" i="2"/>
  <c r="F3917" i="2"/>
  <c r="F3870" i="2"/>
  <c r="F500" i="2"/>
  <c r="F3926" i="2"/>
  <c r="F3901" i="2"/>
  <c r="F505" i="2"/>
  <c r="D4756" i="2"/>
  <c r="D4751" i="2"/>
  <c r="D4749" i="2"/>
  <c r="D4746" i="2"/>
  <c r="D4745" i="2" s="1"/>
  <c r="D4741" i="2"/>
  <c r="D4728" i="2"/>
  <c r="D4723" i="2"/>
  <c r="F4751" i="2" l="1"/>
  <c r="F4723" i="2"/>
  <c r="F4754" i="2"/>
  <c r="F4728" i="2"/>
  <c r="F4756" i="2"/>
  <c r="F4746" i="2"/>
  <c r="F4749" i="2"/>
  <c r="F4741" i="2"/>
  <c r="F4743" i="2"/>
  <c r="D4753" i="2"/>
  <c r="D4748" i="2"/>
  <c r="D4722" i="2"/>
  <c r="D4303" i="2"/>
  <c r="D4300" i="2"/>
  <c r="D4295" i="2"/>
  <c r="D4282" i="2"/>
  <c r="D4277" i="2"/>
  <c r="D1396" i="2"/>
  <c r="D1395" i="2" s="1"/>
  <c r="D1390" i="2"/>
  <c r="D1387" i="2"/>
  <c r="D1384" i="2"/>
  <c r="D1372" i="2"/>
  <c r="D1105" i="2"/>
  <c r="D1104" i="2" s="1"/>
  <c r="D1101" i="2"/>
  <c r="D1097" i="2"/>
  <c r="D1092" i="2"/>
  <c r="C61" i="14"/>
  <c r="C59" i="14"/>
  <c r="D1081" i="2"/>
  <c r="D1079" i="2"/>
  <c r="D1076" i="2"/>
  <c r="D1074" i="2"/>
  <c r="D1069" i="2"/>
  <c r="D1066" i="2"/>
  <c r="D1052" i="2"/>
  <c r="D1047" i="2"/>
  <c r="E1076" i="2"/>
  <c r="E1081" i="2"/>
  <c r="E1079" i="2"/>
  <c r="E1074" i="2"/>
  <c r="E1069" i="2"/>
  <c r="E1066" i="2"/>
  <c r="E1054" i="2"/>
  <c r="E1052" i="2" s="1"/>
  <c r="E1047" i="2"/>
  <c r="C58" i="14" l="1"/>
  <c r="D4276" i="2"/>
  <c r="F1384" i="2"/>
  <c r="F1372" i="2"/>
  <c r="F4753" i="2"/>
  <c r="F1047" i="2"/>
  <c r="F1081" i="2"/>
  <c r="F1092" i="2"/>
  <c r="F1390" i="2"/>
  <c r="F1069" i="2"/>
  <c r="F4300" i="2"/>
  <c r="F1079" i="2"/>
  <c r="F1387" i="2"/>
  <c r="F1097" i="2"/>
  <c r="F1393" i="2"/>
  <c r="F4295" i="2"/>
  <c r="F1105" i="2"/>
  <c r="F1066" i="2"/>
  <c r="F1101" i="2"/>
  <c r="F1396" i="2"/>
  <c r="F4722" i="2"/>
  <c r="F4745" i="2"/>
  <c r="F4748" i="2"/>
  <c r="F4277" i="2"/>
  <c r="F4303" i="2"/>
  <c r="F4282" i="2"/>
  <c r="F1052" i="2"/>
  <c r="D1377" i="2"/>
  <c r="D1389" i="2"/>
  <c r="D1392" i="2"/>
  <c r="D1100" i="2"/>
  <c r="D4302" i="2"/>
  <c r="D1091" i="2"/>
  <c r="D1107" i="2" s="1"/>
  <c r="E1078" i="2"/>
  <c r="E1068" i="2"/>
  <c r="D4297" i="2"/>
  <c r="D4305" i="2" s="1"/>
  <c r="E1046" i="2"/>
  <c r="D1078" i="2"/>
  <c r="D1068" i="2"/>
  <c r="D1046" i="2"/>
  <c r="D1083" i="2" l="1"/>
  <c r="E1083" i="2"/>
  <c r="F4302" i="2"/>
  <c r="F1395" i="2"/>
  <c r="F1091" i="2"/>
  <c r="F1377" i="2"/>
  <c r="F1100" i="2"/>
  <c r="F1392" i="2"/>
  <c r="F1078" i="2"/>
  <c r="F1104" i="2"/>
  <c r="F4297" i="2"/>
  <c r="F1389" i="2"/>
  <c r="F1068" i="2"/>
  <c r="F4276" i="2"/>
  <c r="F1046" i="2"/>
  <c r="D1371" i="2"/>
  <c r="D4266" i="2"/>
  <c r="D4265" i="2" s="1"/>
  <c r="D4263" i="2"/>
  <c r="D4261" i="2"/>
  <c r="D4254" i="2"/>
  <c r="D4252" i="2"/>
  <c r="D4240" i="2"/>
  <c r="D4235" i="2"/>
  <c r="C793" i="14"/>
  <c r="C792" i="14" s="1"/>
  <c r="E3812" i="2"/>
  <c r="E3811" i="2" s="1"/>
  <c r="E3802" i="2"/>
  <c r="E3799" i="2"/>
  <c r="D3812" i="2"/>
  <c r="D3802" i="2"/>
  <c r="D3799" i="2"/>
  <c r="E3480" i="2"/>
  <c r="E3478" i="2"/>
  <c r="E3475" i="2"/>
  <c r="E3474" i="2" s="1"/>
  <c r="E3464" i="2"/>
  <c r="E3459" i="2"/>
  <c r="C187" i="14"/>
  <c r="C186" i="14" s="1"/>
  <c r="E2120" i="2"/>
  <c r="E2102" i="2"/>
  <c r="E2097" i="2"/>
  <c r="C152" i="14"/>
  <c r="C151" i="14" s="1"/>
  <c r="E2016" i="2"/>
  <c r="E2011" i="2"/>
  <c r="E2010" i="2" s="1"/>
  <c r="E2000" i="2"/>
  <c r="E1995" i="2"/>
  <c r="D1290" i="2"/>
  <c r="D1287" i="2" s="1"/>
  <c r="D1285" i="2"/>
  <c r="D1284" i="2" s="1"/>
  <c r="D1281" i="2"/>
  <c r="D1269" i="2"/>
  <c r="D1264" i="2"/>
  <c r="D1253" i="2"/>
  <c r="D1252" i="2" s="1"/>
  <c r="D1249" i="2"/>
  <c r="D1248" i="2" s="1"/>
  <c r="D1234" i="2"/>
  <c r="D1228" i="2" s="1"/>
  <c r="C72" i="14"/>
  <c r="C71" i="14" s="1"/>
  <c r="E1253" i="2"/>
  <c r="E1252" i="2" s="1"/>
  <c r="E1249" i="2"/>
  <c r="E1248" i="2" s="1"/>
  <c r="E1234" i="2"/>
  <c r="E1229" i="2"/>
  <c r="E1994" i="2" l="1"/>
  <c r="E1228" i="2"/>
  <c r="D4234" i="2"/>
  <c r="D4257" i="2"/>
  <c r="F1371" i="2"/>
  <c r="F1253" i="2"/>
  <c r="F1285" i="2"/>
  <c r="F3802" i="2"/>
  <c r="F4235" i="2"/>
  <c r="F4261" i="2"/>
  <c r="F1234" i="2"/>
  <c r="F1288" i="2"/>
  <c r="F4263" i="2"/>
  <c r="F4252" i="2"/>
  <c r="F1290" i="2"/>
  <c r="F4254" i="2"/>
  <c r="F1281" i="2"/>
  <c r="F4266" i="2"/>
  <c r="F1249" i="2"/>
  <c r="F1264" i="2"/>
  <c r="F1269" i="2"/>
  <c r="F4240" i="2"/>
  <c r="F3799" i="2"/>
  <c r="D3811" i="2"/>
  <c r="E2013" i="2"/>
  <c r="E3458" i="2"/>
  <c r="E3798" i="2"/>
  <c r="E2096" i="2"/>
  <c r="D3798" i="2"/>
  <c r="E2117" i="2"/>
  <c r="E3477" i="2"/>
  <c r="D1263" i="2"/>
  <c r="D1292" i="2" s="1"/>
  <c r="D4268" i="2" l="1"/>
  <c r="F1248" i="2"/>
  <c r="F1284" i="2"/>
  <c r="F1228" i="2"/>
  <c r="F1263" i="2"/>
  <c r="F1252" i="2"/>
  <c r="F4257" i="2"/>
  <c r="F1287" i="2"/>
  <c r="F4265" i="2"/>
  <c r="F4234" i="2"/>
  <c r="F3798" i="2"/>
  <c r="D3566" i="2"/>
  <c r="D3565" i="2" s="1"/>
  <c r="D3563" i="2"/>
  <c r="D3560" i="2"/>
  <c r="D3559" i="2" s="1"/>
  <c r="D3554" i="2"/>
  <c r="D3544" i="2"/>
  <c r="D3542" i="2"/>
  <c r="D3530" i="2"/>
  <c r="D3525" i="2"/>
  <c r="C269" i="14"/>
  <c r="C267" i="14"/>
  <c r="C264" i="14"/>
  <c r="C263" i="14" s="1"/>
  <c r="C261" i="14"/>
  <c r="C260" i="14" s="1"/>
  <c r="C258" i="14"/>
  <c r="C256" i="14"/>
  <c r="C254" i="14"/>
  <c r="E2255" i="2"/>
  <c r="E2250" i="2"/>
  <c r="E2249" i="2" s="1"/>
  <c r="E2247" i="2"/>
  <c r="E2244" i="2"/>
  <c r="E2241" i="2"/>
  <c r="E2239" i="2"/>
  <c r="E2226" i="2"/>
  <c r="E2221" i="2"/>
  <c r="D670" i="2"/>
  <c r="D665" i="2"/>
  <c r="D663" i="2"/>
  <c r="D660" i="2"/>
  <c r="D657" i="2"/>
  <c r="D647" i="2"/>
  <c r="D642" i="2"/>
  <c r="D631" i="2"/>
  <c r="D625" i="2"/>
  <c r="D623" i="2"/>
  <c r="D603" i="2"/>
  <c r="C16" i="14"/>
  <c r="C15" i="14" s="1"/>
  <c r="E631" i="2"/>
  <c r="E628" i="2"/>
  <c r="E625" i="2"/>
  <c r="E623" i="2"/>
  <c r="E608" i="2"/>
  <c r="E603" i="2"/>
  <c r="E622" i="2" l="1"/>
  <c r="D622" i="2"/>
  <c r="E2243" i="2"/>
  <c r="F3560" i="2"/>
  <c r="F3554" i="2"/>
  <c r="F631" i="2"/>
  <c r="F670" i="2"/>
  <c r="F642" i="2"/>
  <c r="F3563" i="2"/>
  <c r="F668" i="2"/>
  <c r="F647" i="2"/>
  <c r="F657" i="2"/>
  <c r="F623" i="2"/>
  <c r="F660" i="2"/>
  <c r="F3530" i="2"/>
  <c r="F3566" i="2"/>
  <c r="F3542" i="2"/>
  <c r="F663" i="2"/>
  <c r="F625" i="2"/>
  <c r="F665" i="2"/>
  <c r="F3544" i="2"/>
  <c r="F3525" i="2"/>
  <c r="F603" i="2"/>
  <c r="D627" i="2"/>
  <c r="D3553" i="2"/>
  <c r="C253" i="14"/>
  <c r="E627" i="2"/>
  <c r="E602" i="2"/>
  <c r="D667" i="2"/>
  <c r="C266" i="14"/>
  <c r="D3524" i="2"/>
  <c r="E2252" i="2"/>
  <c r="E2220" i="2"/>
  <c r="D659" i="2"/>
  <c r="D641" i="2"/>
  <c r="D602" i="2"/>
  <c r="D592" i="2"/>
  <c r="D589" i="2" s="1"/>
  <c r="D587" i="2"/>
  <c r="D576" i="2"/>
  <c r="D572" i="2"/>
  <c r="D470" i="2"/>
  <c r="D469" i="2" s="1"/>
  <c r="D467" i="2"/>
  <c r="D456" i="2"/>
  <c r="D451" i="2"/>
  <c r="D421" i="2"/>
  <c r="D403" i="2"/>
  <c r="D327" i="2"/>
  <c r="D326" i="2" s="1"/>
  <c r="D324" i="2"/>
  <c r="D322" i="2"/>
  <c r="D307" i="2"/>
  <c r="D302" i="2"/>
  <c r="D180" i="2"/>
  <c r="D179" i="2" s="1"/>
  <c r="D177" i="2"/>
  <c r="D175" i="2"/>
  <c r="D163" i="2"/>
  <c r="D158" i="2"/>
  <c r="D321" i="2" l="1"/>
  <c r="F302" i="2"/>
  <c r="F3553" i="2"/>
  <c r="F158" i="2"/>
  <c r="F307" i="2"/>
  <c r="F421" i="2"/>
  <c r="F467" i="2"/>
  <c r="F667" i="2"/>
  <c r="F322" i="2"/>
  <c r="F470" i="2"/>
  <c r="F163" i="2"/>
  <c r="F592" i="2"/>
  <c r="F622" i="2"/>
  <c r="F175" i="2"/>
  <c r="F590" i="2"/>
  <c r="F627" i="2"/>
  <c r="F572" i="2"/>
  <c r="F659" i="2"/>
  <c r="F417" i="2"/>
  <c r="F177" i="2"/>
  <c r="F324" i="2"/>
  <c r="F641" i="2"/>
  <c r="F3565" i="2"/>
  <c r="F180" i="2"/>
  <c r="F327" i="2"/>
  <c r="F576" i="2"/>
  <c r="F3559" i="2"/>
  <c r="F403" i="2"/>
  <c r="F451" i="2"/>
  <c r="F587" i="2"/>
  <c r="F3524" i="2"/>
  <c r="F602" i="2"/>
  <c r="F456" i="2"/>
  <c r="D174" i="2"/>
  <c r="D416" i="2"/>
  <c r="D301" i="2"/>
  <c r="D571" i="2"/>
  <c r="D450" i="2"/>
  <c r="D472" i="2" s="1"/>
  <c r="D398" i="2"/>
  <c r="D157" i="2"/>
  <c r="D423" i="2" l="1"/>
  <c r="F301" i="2"/>
  <c r="F469" i="2"/>
  <c r="F174" i="2"/>
  <c r="F321" i="2"/>
  <c r="F326" i="2"/>
  <c r="F416" i="2"/>
  <c r="F179" i="2"/>
  <c r="F589" i="2"/>
  <c r="F571" i="2"/>
  <c r="F157" i="2"/>
  <c r="F398" i="2"/>
  <c r="F450" i="2"/>
  <c r="E296" i="4" l="1"/>
  <c r="E69" i="4"/>
  <c r="E250" i="4"/>
  <c r="E134" i="4"/>
  <c r="E132" i="4"/>
  <c r="E123" i="4"/>
  <c r="E23" i="4" s="1"/>
  <c r="E113" i="4"/>
  <c r="E112" i="4" s="1"/>
  <c r="E20" i="4" s="1"/>
  <c r="E19" i="4" s="1"/>
  <c r="E110" i="4"/>
  <c r="E18" i="4" s="1"/>
  <c r="E90" i="4"/>
  <c r="E12" i="4" s="1"/>
  <c r="E88" i="4"/>
  <c r="E11" i="4" s="1"/>
  <c r="E84" i="4"/>
  <c r="E9" i="4" s="1"/>
  <c r="E82" i="4"/>
  <c r="E8" i="4" s="1"/>
  <c r="D296" i="4"/>
  <c r="D250" i="4"/>
  <c r="D113" i="4"/>
  <c r="D90" i="4"/>
  <c r="D69" i="4"/>
  <c r="D12" i="4" l="1"/>
  <c r="F268" i="4"/>
  <c r="D134" i="4"/>
  <c r="D110" i="4"/>
  <c r="F111" i="4"/>
  <c r="F138" i="4"/>
  <c r="D112" i="4"/>
  <c r="F113" i="4"/>
  <c r="D123" i="4"/>
  <c r="F124" i="4"/>
  <c r="F269" i="4"/>
  <c r="F266" i="4"/>
  <c r="D132" i="4"/>
  <c r="F120" i="4"/>
  <c r="F263" i="4"/>
  <c r="F129" i="4"/>
  <c r="F121" i="4"/>
  <c r="F264" i="4"/>
  <c r="F296" i="4"/>
  <c r="F265" i="4"/>
  <c r="F234" i="4"/>
  <c r="D107" i="4"/>
  <c r="F108" i="4"/>
  <c r="D88" i="4"/>
  <c r="F89" i="4"/>
  <c r="D84" i="4"/>
  <c r="F85" i="4"/>
  <c r="F83" i="4"/>
  <c r="F81" i="4"/>
  <c r="F80" i="4"/>
  <c r="D79" i="4"/>
  <c r="E267" i="4"/>
  <c r="E65" i="4" s="1"/>
  <c r="E137" i="4"/>
  <c r="E136" i="4" s="1"/>
  <c r="E42" i="4" s="1"/>
  <c r="E262" i="4"/>
  <c r="E79" i="4"/>
  <c r="E7" i="4" s="1"/>
  <c r="D262" i="4"/>
  <c r="D137" i="4"/>
  <c r="D82" i="4"/>
  <c r="E107" i="4"/>
  <c r="E17" i="4" s="1"/>
  <c r="D128" i="4"/>
  <c r="E128" i="4"/>
  <c r="E127" i="4" s="1"/>
  <c r="E117" i="4"/>
  <c r="E22" i="4" s="1"/>
  <c r="E21" i="4" s="1"/>
  <c r="D231" i="4"/>
  <c r="D267" i="4"/>
  <c r="D117" i="4"/>
  <c r="D4971" i="2"/>
  <c r="D4964" i="2"/>
  <c r="D4950" i="2"/>
  <c r="D4947" i="2"/>
  <c r="D4941" i="2"/>
  <c r="D4928" i="2"/>
  <c r="D4925" i="2"/>
  <c r="D4916" i="2"/>
  <c r="D4910" i="2"/>
  <c r="D4907" i="2"/>
  <c r="D4905" i="2"/>
  <c r="D4896" i="2"/>
  <c r="D4887" i="2"/>
  <c r="D1361" i="2"/>
  <c r="D1360" i="2" s="1"/>
  <c r="D1358" i="2"/>
  <c r="D1355" i="2"/>
  <c r="D1342" i="2"/>
  <c r="D1337" i="2"/>
  <c r="D700" i="2"/>
  <c r="D698" i="2"/>
  <c r="D685" i="2"/>
  <c r="D681" i="2"/>
  <c r="D440" i="2"/>
  <c r="D439" i="2" s="1"/>
  <c r="D437" i="2"/>
  <c r="D432" i="2"/>
  <c r="D291" i="2"/>
  <c r="D288" i="2"/>
  <c r="D287" i="2" s="1"/>
  <c r="D275" i="2"/>
  <c r="D270" i="2"/>
  <c r="D233" i="2"/>
  <c r="D229" i="2"/>
  <c r="D147" i="2"/>
  <c r="D146" i="2" s="1"/>
  <c r="D144" i="2"/>
  <c r="D142" i="2"/>
  <c r="D140" i="2"/>
  <c r="D137" i="2"/>
  <c r="D134" i="2"/>
  <c r="D132" i="2"/>
  <c r="E4991" i="2"/>
  <c r="E4990" i="2" s="1"/>
  <c r="E4988" i="2"/>
  <c r="E4986" i="2"/>
  <c r="E4983" i="2"/>
  <c r="E4982" i="2" s="1"/>
  <c r="E4971" i="2"/>
  <c r="E4970" i="2" s="1"/>
  <c r="E4964" i="2"/>
  <c r="E4950" i="2"/>
  <c r="E4949" i="2" s="1"/>
  <c r="E4947" i="2"/>
  <c r="E4941" i="2"/>
  <c r="E4928" i="2"/>
  <c r="E4925" i="2"/>
  <c r="E4916" i="2"/>
  <c r="E4910" i="2"/>
  <c r="E4907" i="2"/>
  <c r="E4905" i="2"/>
  <c r="E4896" i="2"/>
  <c r="E4887" i="2"/>
  <c r="E4880" i="2"/>
  <c r="E4879" i="2" s="1"/>
  <c r="E4877" i="2"/>
  <c r="E4874" i="2"/>
  <c r="E4869" i="2"/>
  <c r="E4864" i="2"/>
  <c r="E4861" i="2"/>
  <c r="E4858" i="2"/>
  <c r="E4838" i="2"/>
  <c r="E4836" i="2"/>
  <c r="E4816" i="2"/>
  <c r="E4811" i="2"/>
  <c r="E4756" i="2"/>
  <c r="E4751" i="2"/>
  <c r="E4749" i="2"/>
  <c r="E4746" i="2"/>
  <c r="E4745" i="2" s="1"/>
  <c r="E4741" i="2"/>
  <c r="E4728" i="2"/>
  <c r="E4723" i="2"/>
  <c r="E4709" i="2"/>
  <c r="E4704" i="2"/>
  <c r="E4701" i="2"/>
  <c r="E4699" i="2"/>
  <c r="E4686" i="2"/>
  <c r="E4681" i="2"/>
  <c r="E4670" i="2"/>
  <c r="E4664" i="2"/>
  <c r="E4660" i="2"/>
  <c r="E4655" i="2"/>
  <c r="E4649" i="2"/>
  <c r="E4646" i="2"/>
  <c r="E4630" i="2"/>
  <c r="E4624" i="2"/>
  <c r="E4620" i="2"/>
  <c r="E4618" i="2"/>
  <c r="E4605" i="2"/>
  <c r="E4600" i="2"/>
  <c r="E4589" i="2"/>
  <c r="E4584" i="2"/>
  <c r="E4582" i="2"/>
  <c r="E4569" i="2"/>
  <c r="E4564" i="2"/>
  <c r="E4553" i="2"/>
  <c r="E4548" i="2"/>
  <c r="E4546" i="2"/>
  <c r="E4540" i="2"/>
  <c r="E4539" i="2" s="1"/>
  <c r="E4527" i="2"/>
  <c r="E4522" i="2"/>
  <c r="E4521" i="2" s="1"/>
  <c r="E4511" i="2"/>
  <c r="E4509" i="2"/>
  <c r="E4506" i="2"/>
  <c r="E4504" i="2"/>
  <c r="E4500" i="2"/>
  <c r="E4499" i="2" s="1"/>
  <c r="E4496" i="2"/>
  <c r="E4494" i="2"/>
  <c r="E4474" i="2"/>
  <c r="E4463" i="2"/>
  <c r="E4462" i="2" s="1"/>
  <c r="E4460" i="2"/>
  <c r="E4458" i="2"/>
  <c r="E4443" i="2"/>
  <c r="E4438" i="2"/>
  <c r="E4427" i="2"/>
  <c r="E4426" i="2" s="1"/>
  <c r="E4424" i="2"/>
  <c r="E4418" i="2"/>
  <c r="E4413" i="2"/>
  <c r="E4411" i="2"/>
  <c r="E4400" i="2"/>
  <c r="E4395" i="2"/>
  <c r="E4344" i="2"/>
  <c r="E4343" i="2" s="1"/>
  <c r="E4341" i="2"/>
  <c r="E4339" i="2"/>
  <c r="E4335" i="2"/>
  <c r="E4331" i="2"/>
  <c r="E4319" i="2"/>
  <c r="E4314" i="2"/>
  <c r="E4303" i="2"/>
  <c r="E4302" i="2" s="1"/>
  <c r="E4300" i="2"/>
  <c r="E4295" i="2"/>
  <c r="E4282" i="2"/>
  <c r="E4277" i="2"/>
  <c r="E4266" i="2"/>
  <c r="E4265" i="2" s="1"/>
  <c r="E4263" i="2"/>
  <c r="E4261" i="2"/>
  <c r="E4258" i="2"/>
  <c r="E4254" i="2"/>
  <c r="E4252" i="2"/>
  <c r="E4240" i="2"/>
  <c r="E4235" i="2"/>
  <c r="E4224" i="2"/>
  <c r="E4219" i="2"/>
  <c r="E4218" i="2" s="1"/>
  <c r="E4216" i="2"/>
  <c r="E4213" i="2"/>
  <c r="E4208" i="2"/>
  <c r="E4207" i="2" s="1"/>
  <c r="E4200" i="2"/>
  <c r="E4196" i="2"/>
  <c r="E4194" i="2"/>
  <c r="E4180" i="2"/>
  <c r="E4175" i="2"/>
  <c r="E4164" i="2"/>
  <c r="E4163" i="2" s="1"/>
  <c r="E4161" i="2"/>
  <c r="E4159" i="2"/>
  <c r="E4146" i="2"/>
  <c r="E4141" i="2"/>
  <c r="E4130" i="2"/>
  <c r="E4124" i="2"/>
  <c r="E4122" i="2"/>
  <c r="E4119" i="2"/>
  <c r="E4117" i="2"/>
  <c r="E4115" i="2"/>
  <c r="E4111" i="2"/>
  <c r="E4097" i="2"/>
  <c r="E4092" i="2"/>
  <c r="E4081" i="2"/>
  <c r="E4080" i="2" s="1"/>
  <c r="E4078" i="2"/>
  <c r="E4073" i="2"/>
  <c r="E4060" i="2"/>
  <c r="E4055" i="2"/>
  <c r="E4044" i="2"/>
  <c r="E4042" i="2"/>
  <c r="E4039" i="2"/>
  <c r="E4037" i="2"/>
  <c r="E4029" i="2"/>
  <c r="E4016" i="2"/>
  <c r="E4011" i="2"/>
  <c r="E4000" i="2"/>
  <c r="E3999" i="2" s="1"/>
  <c r="E3996" i="2"/>
  <c r="E3995" i="2" s="1"/>
  <c r="E3982" i="2"/>
  <c r="E3977" i="2"/>
  <c r="E3966" i="2"/>
  <c r="E3965" i="2" s="1"/>
  <c r="E3963" i="2"/>
  <c r="E3961" i="2"/>
  <c r="E3946" i="2"/>
  <c r="E3941" i="2"/>
  <c r="E3927" i="2"/>
  <c r="E3924" i="2"/>
  <c r="E3923" i="2" s="1"/>
  <c r="E3921" i="2"/>
  <c r="E3918" i="2"/>
  <c r="E3914" i="2"/>
  <c r="E3902" i="2"/>
  <c r="E3899" i="2"/>
  <c r="E3890" i="2"/>
  <c r="E3888" i="2"/>
  <c r="E3876" i="2"/>
  <c r="E3871" i="2"/>
  <c r="E3637" i="2"/>
  <c r="E3634" i="2"/>
  <c r="E3624" i="2"/>
  <c r="E3623" i="2" s="1"/>
  <c r="E3621" i="2"/>
  <c r="E3619" i="2"/>
  <c r="E3616" i="2"/>
  <c r="E3606" i="2"/>
  <c r="E3605" i="2" s="1"/>
  <c r="E3600" i="2"/>
  <c r="E3595" i="2"/>
  <c r="E3577" i="2"/>
  <c r="E3566" i="2"/>
  <c r="E3565" i="2" s="1"/>
  <c r="E3563" i="2"/>
  <c r="E3560" i="2"/>
  <c r="E3554" i="2"/>
  <c r="E3553" i="2" s="1"/>
  <c r="E3544" i="2"/>
  <c r="E3542" i="2"/>
  <c r="E3530" i="2"/>
  <c r="E3525" i="2"/>
  <c r="E3448" i="2"/>
  <c r="E3447" i="2" s="1"/>
  <c r="E3445" i="2"/>
  <c r="E3444" i="2" s="1"/>
  <c r="E3434" i="2"/>
  <c r="E3429" i="2"/>
  <c r="E3385" i="2"/>
  <c r="E3368" i="2"/>
  <c r="E3363" i="2"/>
  <c r="E3143" i="2"/>
  <c r="E3142" i="2" s="1"/>
  <c r="E3140" i="2"/>
  <c r="E3138" i="2"/>
  <c r="E3135" i="2"/>
  <c r="E3122" i="2"/>
  <c r="E3117" i="2"/>
  <c r="E3116" i="2" s="1"/>
  <c r="E3106" i="2"/>
  <c r="E3105" i="2" s="1"/>
  <c r="E3103" i="2"/>
  <c r="E3102" i="2" s="1"/>
  <c r="E3100" i="2"/>
  <c r="E3088" i="2"/>
  <c r="E3083" i="2"/>
  <c r="E2970" i="2"/>
  <c r="E2968" i="2"/>
  <c r="E2965" i="2"/>
  <c r="E2963" i="2"/>
  <c r="E2960" i="2"/>
  <c r="E2947" i="2"/>
  <c r="E2942" i="2"/>
  <c r="E2941" i="2" s="1"/>
  <c r="E2931" i="2"/>
  <c r="E2928" i="2"/>
  <c r="E2925" i="2"/>
  <c r="E2924" i="2" s="1"/>
  <c r="E2913" i="2"/>
  <c r="E2908" i="2"/>
  <c r="E2897" i="2"/>
  <c r="E2891" i="2"/>
  <c r="E2880" i="2"/>
  <c r="E2875" i="2"/>
  <c r="E1946" i="2"/>
  <c r="E1936" i="2"/>
  <c r="E1931" i="2"/>
  <c r="E1921" i="2"/>
  <c r="E1919" i="2"/>
  <c r="E1916" i="2"/>
  <c r="E1914" i="2"/>
  <c r="E1901" i="2"/>
  <c r="E1896" i="2"/>
  <c r="E1885" i="2"/>
  <c r="E1884" i="2" s="1"/>
  <c r="E1869" i="2"/>
  <c r="E1864" i="2"/>
  <c r="E1853" i="2"/>
  <c r="E1852" i="2" s="1"/>
  <c r="E1850" i="2"/>
  <c r="E1845" i="2"/>
  <c r="E1842" i="2"/>
  <c r="E1831" i="2"/>
  <c r="E1826" i="2"/>
  <c r="E1815" i="2"/>
  <c r="E1814" i="2" s="1"/>
  <c r="E1811" i="2"/>
  <c r="E1810" i="2" s="1"/>
  <c r="E1800" i="2"/>
  <c r="E1795" i="2"/>
  <c r="E1785" i="2"/>
  <c r="E1784" i="2" s="1"/>
  <c r="E1782" i="2"/>
  <c r="E1780" i="2"/>
  <c r="E1768" i="2"/>
  <c r="E1763" i="2"/>
  <c r="E1752" i="2"/>
  <c r="E1737" i="2"/>
  <c r="E1732" i="2"/>
  <c r="E1721" i="2"/>
  <c r="E1720" i="2" s="1"/>
  <c r="E1718" i="2"/>
  <c r="E1716" i="2"/>
  <c r="E1713" i="2"/>
  <c r="E1701" i="2"/>
  <c r="E1696" i="2"/>
  <c r="E1684" i="2"/>
  <c r="E1682" i="2"/>
  <c r="E1679" i="2"/>
  <c r="E1677" i="2"/>
  <c r="E1665" i="2"/>
  <c r="E1660" i="2"/>
  <c r="E1650" i="2"/>
  <c r="E1649" i="2" s="1"/>
  <c r="E1647" i="2"/>
  <c r="E1645" i="2"/>
  <c r="E1634" i="2"/>
  <c r="E1629" i="2"/>
  <c r="E1618" i="2"/>
  <c r="E1617" i="2" s="1"/>
  <c r="E1615" i="2"/>
  <c r="E1613" i="2"/>
  <c r="E1600" i="2"/>
  <c r="E1595" i="2"/>
  <c r="E1584" i="2"/>
  <c r="E1583" i="2" s="1"/>
  <c r="E1581" i="2"/>
  <c r="E1579" i="2"/>
  <c r="E1568" i="2"/>
  <c r="E1563" i="2"/>
  <c r="E1551" i="2"/>
  <c r="E1550" i="2" s="1"/>
  <c r="E1538" i="2"/>
  <c r="E1533" i="2"/>
  <c r="E1522" i="2"/>
  <c r="E1521" i="2" s="1"/>
  <c r="E1519" i="2"/>
  <c r="E1518" i="2" s="1"/>
  <c r="E1516" i="2"/>
  <c r="E1515" i="2" s="1"/>
  <c r="E1513" i="2"/>
  <c r="E1500" i="2"/>
  <c r="E1495" i="2"/>
  <c r="E1445" i="2"/>
  <c r="E1440" i="2"/>
  <c r="E1435" i="2"/>
  <c r="E1432" i="2"/>
  <c r="E1430" i="2"/>
  <c r="E1428" i="2"/>
  <c r="E1412" i="2"/>
  <c r="E1407" i="2"/>
  <c r="E1396" i="2"/>
  <c r="E1395" i="2" s="1"/>
  <c r="E1392" i="2"/>
  <c r="E1390" i="2"/>
  <c r="E1389" i="2" s="1"/>
  <c r="E1387" i="2"/>
  <c r="E1377" i="2"/>
  <c r="E1372" i="2"/>
  <c r="E1290" i="2"/>
  <c r="E1287" i="2" s="1"/>
  <c r="E1285" i="2"/>
  <c r="E1284" i="2" s="1"/>
  <c r="E1281" i="2"/>
  <c r="E1269" i="2"/>
  <c r="E1264" i="2"/>
  <c r="E1218" i="2"/>
  <c r="E1217" i="2" s="1"/>
  <c r="E1215" i="2"/>
  <c r="E1212" i="2"/>
  <c r="E1199" i="2"/>
  <c r="E1194" i="2"/>
  <c r="E1183" i="2"/>
  <c r="E1181" i="2"/>
  <c r="E1178" i="2"/>
  <c r="E1174" i="2"/>
  <c r="E1161" i="2"/>
  <c r="E1156" i="2"/>
  <c r="E1145" i="2"/>
  <c r="E1144" i="2" s="1"/>
  <c r="E1142" i="2"/>
  <c r="E1139" i="2"/>
  <c r="E1121" i="2"/>
  <c r="E1116" i="2"/>
  <c r="E1105" i="2"/>
  <c r="E1104" i="2" s="1"/>
  <c r="E1101" i="2"/>
  <c r="E1100" i="2" s="1"/>
  <c r="E1097" i="2"/>
  <c r="E1092" i="2"/>
  <c r="E1036" i="2"/>
  <c r="E1035" i="2" s="1"/>
  <c r="E1033" i="2"/>
  <c r="E1031" i="2"/>
  <c r="E1025" i="2"/>
  <c r="E1021" i="2"/>
  <c r="E1013" i="2"/>
  <c r="E995" i="2"/>
  <c r="E990" i="2"/>
  <c r="E920" i="2"/>
  <c r="E919" i="2" s="1"/>
  <c r="E917" i="2"/>
  <c r="E911" i="2"/>
  <c r="E910" i="2" s="1"/>
  <c r="E897" i="2"/>
  <c r="E892" i="2"/>
  <c r="E881" i="2"/>
  <c r="E878" i="2"/>
  <c r="E875" i="2"/>
  <c r="E872" i="2"/>
  <c r="E859" i="2"/>
  <c r="E854" i="2"/>
  <c r="E844" i="2"/>
  <c r="E843" i="2" s="1"/>
  <c r="E841" i="2"/>
  <c r="E838" i="2"/>
  <c r="E832" i="2"/>
  <c r="E831" i="2" s="1"/>
  <c r="E829" i="2"/>
  <c r="E822" i="2"/>
  <c r="E814" i="2"/>
  <c r="E812" i="2"/>
  <c r="E799" i="2"/>
  <c r="E794" i="2"/>
  <c r="E783" i="2"/>
  <c r="E782" i="2" s="1"/>
  <c r="E780" i="2"/>
  <c r="E763" i="2"/>
  <c r="E758" i="2"/>
  <c r="E700" i="2"/>
  <c r="E698" i="2"/>
  <c r="E685" i="2"/>
  <c r="E681" i="2"/>
  <c r="E670" i="2"/>
  <c r="E665" i="2"/>
  <c r="E663" i="2"/>
  <c r="E660" i="2"/>
  <c r="E657" i="2"/>
  <c r="E647" i="2"/>
  <c r="E642" i="2"/>
  <c r="E592" i="2"/>
  <c r="E589" i="2" s="1"/>
  <c r="E587" i="2"/>
  <c r="E576" i="2"/>
  <c r="E572" i="2"/>
  <c r="E561" i="2"/>
  <c r="E560" i="2" s="1"/>
  <c r="E558" i="2"/>
  <c r="E556" i="2"/>
  <c r="E544" i="2"/>
  <c r="E539" i="2"/>
  <c r="E522" i="2"/>
  <c r="E517" i="2"/>
  <c r="E506" i="2"/>
  <c r="E505" i="2" s="1"/>
  <c r="E503" i="2"/>
  <c r="E486" i="2"/>
  <c r="E481" i="2"/>
  <c r="E470" i="2"/>
  <c r="E469" i="2" s="1"/>
  <c r="E467" i="2"/>
  <c r="E456" i="2"/>
  <c r="E451" i="2"/>
  <c r="E440" i="2"/>
  <c r="E439" i="2" s="1"/>
  <c r="E437" i="2"/>
  <c r="E432" i="2"/>
  <c r="E421" i="2"/>
  <c r="E403" i="2"/>
  <c r="E388" i="2"/>
  <c r="E387" i="2" s="1"/>
  <c r="E385" i="2"/>
  <c r="E384" i="2" s="1"/>
  <c r="E382" i="2"/>
  <c r="E380" i="2"/>
  <c r="E377" i="2"/>
  <c r="E373" i="2"/>
  <c r="E371" i="2"/>
  <c r="E368" i="2"/>
  <c r="E363" i="2"/>
  <c r="E361" i="2"/>
  <c r="E343" i="2"/>
  <c r="E338" i="2"/>
  <c r="E327" i="2"/>
  <c r="E326" i="2" s="1"/>
  <c r="E324" i="2"/>
  <c r="E322" i="2"/>
  <c r="E307" i="2"/>
  <c r="E302" i="2"/>
  <c r="E291" i="2"/>
  <c r="E290" i="2" s="1"/>
  <c r="E288" i="2"/>
  <c r="E287" i="2" s="1"/>
  <c r="E275" i="2"/>
  <c r="E270" i="2"/>
  <c r="E259" i="2"/>
  <c r="E252" i="2"/>
  <c r="E233" i="2"/>
  <c r="E229" i="2"/>
  <c r="E218" i="2"/>
  <c r="E217" i="2" s="1"/>
  <c r="E215" i="2"/>
  <c r="E213" i="2"/>
  <c r="E210" i="2"/>
  <c r="E209" i="2" s="1"/>
  <c r="E196" i="2"/>
  <c r="E191" i="2"/>
  <c r="E180" i="2"/>
  <c r="E179" i="2" s="1"/>
  <c r="E177" i="2"/>
  <c r="E175" i="2"/>
  <c r="E163" i="2"/>
  <c r="E158" i="2"/>
  <c r="E147" i="2"/>
  <c r="E146" i="2" s="1"/>
  <c r="E144" i="2"/>
  <c r="E142" i="2"/>
  <c r="E140" i="2"/>
  <c r="E137" i="2"/>
  <c r="E136" i="2" s="1"/>
  <c r="E134" i="2"/>
  <c r="E132" i="2"/>
  <c r="E120" i="2"/>
  <c r="E115" i="2"/>
  <c r="E104" i="2"/>
  <c r="E103" i="2" s="1"/>
  <c r="E101" i="2"/>
  <c r="E99" i="2"/>
  <c r="E95" i="2"/>
  <c r="E92" i="2"/>
  <c r="E91" i="2" s="1"/>
  <c r="E89" i="2"/>
  <c r="E86" i="2"/>
  <c r="E71" i="2"/>
  <c r="E66" i="2"/>
  <c r="E55" i="2"/>
  <c r="E54" i="2" s="1"/>
  <c r="E52" i="2"/>
  <c r="E49" i="2"/>
  <c r="E22" i="2"/>
  <c r="E17" i="2"/>
  <c r="C839" i="14"/>
  <c r="C830" i="14"/>
  <c r="C796" i="14"/>
  <c r="C712" i="14"/>
  <c r="C698" i="14"/>
  <c r="C697" i="14" s="1"/>
  <c r="C700" i="14" s="1"/>
  <c r="C689" i="14"/>
  <c r="C677" i="14"/>
  <c r="C665" i="14"/>
  <c r="C653" i="14"/>
  <c r="C641" i="14"/>
  <c r="C629" i="14"/>
  <c r="C615" i="14"/>
  <c r="C614" i="14" s="1"/>
  <c r="C617" i="14" s="1"/>
  <c r="C587" i="14"/>
  <c r="C575" i="14"/>
  <c r="C560" i="14"/>
  <c r="C559" i="14" s="1"/>
  <c r="C563" i="14" s="1"/>
  <c r="C548" i="14"/>
  <c r="C547" i="14" s="1"/>
  <c r="C551" i="14" s="1"/>
  <c r="C539" i="14"/>
  <c r="C524" i="14"/>
  <c r="C515" i="14"/>
  <c r="C503" i="14"/>
  <c r="C488" i="14"/>
  <c r="C487" i="14" s="1"/>
  <c r="C491" i="14" s="1"/>
  <c r="C479" i="14"/>
  <c r="C467" i="14"/>
  <c r="C452" i="14"/>
  <c r="C451" i="14" s="1"/>
  <c r="C455" i="14" s="1"/>
  <c r="C443" i="14"/>
  <c r="C428" i="14"/>
  <c r="C427" i="14" s="1"/>
  <c r="C431" i="14" s="1"/>
  <c r="C419" i="14"/>
  <c r="C407" i="14"/>
  <c r="C392" i="14"/>
  <c r="C391" i="14" s="1"/>
  <c r="C395" i="14" s="1"/>
  <c r="C380" i="14"/>
  <c r="C379" i="14" s="1"/>
  <c r="C383" i="14" s="1"/>
  <c r="C371" i="14"/>
  <c r="C359" i="14"/>
  <c r="C190" i="14"/>
  <c r="C176" i="14"/>
  <c r="C175" i="14" s="1"/>
  <c r="C178" i="14" s="1"/>
  <c r="C167" i="14"/>
  <c r="C155" i="14"/>
  <c r="C140" i="14"/>
  <c r="C139" i="14" s="1"/>
  <c r="C143" i="14" s="1"/>
  <c r="C129" i="14"/>
  <c r="C128" i="14" s="1"/>
  <c r="C131" i="14" s="1"/>
  <c r="C118" i="14"/>
  <c r="C117" i="14" s="1"/>
  <c r="C120" i="14" s="1"/>
  <c r="C109" i="14"/>
  <c r="C75" i="14"/>
  <c r="C31" i="14"/>
  <c r="C19" i="14"/>
  <c r="E1562" i="2" l="1"/>
  <c r="E48" i="2"/>
  <c r="E4659" i="2"/>
  <c r="E4212" i="2"/>
  <c r="E4276" i="2"/>
  <c r="E4394" i="2"/>
  <c r="E431" i="2"/>
  <c r="E442" i="2" s="1"/>
  <c r="E538" i="2"/>
  <c r="E4563" i="2"/>
  <c r="D4895" i="2"/>
  <c r="E4010" i="2"/>
  <c r="E4091" i="2"/>
  <c r="E4158" i="2"/>
  <c r="E4234" i="2"/>
  <c r="E697" i="2"/>
  <c r="E3960" i="2"/>
  <c r="E4457" i="2"/>
  <c r="E4140" i="2"/>
  <c r="E3559" i="2"/>
  <c r="E321" i="2"/>
  <c r="E16" i="2"/>
  <c r="E989" i="2"/>
  <c r="E4703" i="2"/>
  <c r="E1030" i="2"/>
  <c r="E4873" i="2"/>
  <c r="E4895" i="2"/>
  <c r="D431" i="2"/>
  <c r="D442" i="2" s="1"/>
  <c r="E793" i="2"/>
  <c r="E1406" i="2"/>
  <c r="E190" i="2"/>
  <c r="E65" i="2"/>
  <c r="E4313" i="2"/>
  <c r="E1173" i="2"/>
  <c r="E1794" i="2"/>
  <c r="E4974" i="2"/>
  <c r="D697" i="2"/>
  <c r="E3940" i="2"/>
  <c r="E4680" i="2"/>
  <c r="E3870" i="2"/>
  <c r="E94" i="2"/>
  <c r="E337" i="2"/>
  <c r="E1494" i="2"/>
  <c r="E3576" i="2"/>
  <c r="E4257" i="2"/>
  <c r="F128" i="4"/>
  <c r="D18" i="4"/>
  <c r="F110" i="4"/>
  <c r="D64" i="4"/>
  <c r="F262" i="4"/>
  <c r="D23" i="4"/>
  <c r="F123" i="4"/>
  <c r="F117" i="4"/>
  <c r="D20" i="4"/>
  <c r="F112" i="4"/>
  <c r="F267" i="4"/>
  <c r="F231" i="4"/>
  <c r="D136" i="4"/>
  <c r="F137" i="4"/>
  <c r="F249" i="4"/>
  <c r="E261" i="4"/>
  <c r="E126" i="4"/>
  <c r="F147" i="2"/>
  <c r="F681" i="2"/>
  <c r="F4941" i="2"/>
  <c r="F132" i="2"/>
  <c r="F229" i="2"/>
  <c r="F291" i="2"/>
  <c r="F685" i="2"/>
  <c r="F4896" i="2"/>
  <c r="F4947" i="2"/>
  <c r="F134" i="2"/>
  <c r="F233" i="2"/>
  <c r="F432" i="2"/>
  <c r="F698" i="2"/>
  <c r="F1337" i="2"/>
  <c r="F4901" i="2"/>
  <c r="F4950" i="2"/>
  <c r="F137" i="2"/>
  <c r="F437" i="2"/>
  <c r="F1342" i="2"/>
  <c r="F4920" i="2"/>
  <c r="F140" i="2"/>
  <c r="F700" i="2"/>
  <c r="F4922" i="2"/>
  <c r="F4964" i="2"/>
  <c r="F142" i="2"/>
  <c r="F270" i="2"/>
  <c r="F144" i="2"/>
  <c r="F275" i="2"/>
  <c r="F703" i="2"/>
  <c r="F4907" i="2"/>
  <c r="F4971" i="2"/>
  <c r="F288" i="2"/>
  <c r="F440" i="2"/>
  <c r="F1361" i="2"/>
  <c r="F4910" i="2"/>
  <c r="F4928" i="2"/>
  <c r="F4925" i="2"/>
  <c r="F94" i="4"/>
  <c r="F4903" i="2"/>
  <c r="F4916" i="2"/>
  <c r="F248" i="4"/>
  <c r="D17" i="4"/>
  <c r="F107" i="4"/>
  <c r="F98" i="4"/>
  <c r="D11" i="4"/>
  <c r="F88" i="4"/>
  <c r="D9" i="4"/>
  <c r="F84" i="4"/>
  <c r="F82" i="4"/>
  <c r="D7" i="4"/>
  <c r="F79" i="4"/>
  <c r="F4905" i="2"/>
  <c r="F4887" i="2"/>
  <c r="D247" i="4"/>
  <c r="D4909" i="2"/>
  <c r="E64" i="4"/>
  <c r="E63" i="4" s="1"/>
  <c r="C523" i="14"/>
  <c r="C527" i="14" s="1"/>
  <c r="E1091" i="2"/>
  <c r="E1107" i="2" s="1"/>
  <c r="E370" i="2"/>
  <c r="E3428" i="2"/>
  <c r="D261" i="4"/>
  <c r="E231" i="4"/>
  <c r="E235" i="4"/>
  <c r="E51" i="4" s="1"/>
  <c r="E4297" i="2"/>
  <c r="E4305" i="2" s="1"/>
  <c r="E837" i="2"/>
  <c r="E2907" i="2"/>
  <c r="E4748" i="2"/>
  <c r="E2927" i="2"/>
  <c r="E659" i="2"/>
  <c r="E416" i="2"/>
  <c r="E1918" i="2"/>
  <c r="E41" i="4"/>
  <c r="E116" i="4"/>
  <c r="D8" i="4"/>
  <c r="D116" i="4"/>
  <c r="E86" i="4"/>
  <c r="D65" i="4"/>
  <c r="D127" i="4"/>
  <c r="E105" i="4"/>
  <c r="E16" i="4" s="1"/>
  <c r="D50" i="4"/>
  <c r="E376" i="2"/>
  <c r="E3917" i="2"/>
  <c r="E4940" i="2"/>
  <c r="E4957" i="2" s="1"/>
  <c r="E212" i="2"/>
  <c r="E871" i="2"/>
  <c r="E1863" i="2"/>
  <c r="E4586" i="2"/>
  <c r="E4054" i="2"/>
  <c r="E1644" i="2"/>
  <c r="E1762" i="2"/>
  <c r="E4919" i="2"/>
  <c r="D4919" i="2"/>
  <c r="E214" i="4"/>
  <c r="E2959" i="2"/>
  <c r="D1354" i="2"/>
  <c r="D4970" i="2"/>
  <c r="D4974" i="2" s="1"/>
  <c r="E210" i="4"/>
  <c r="E258" i="4"/>
  <c r="E61" i="4" s="1"/>
  <c r="E1020" i="2"/>
  <c r="E178" i="4"/>
  <c r="E32" i="4" s="1"/>
  <c r="D136" i="2"/>
  <c r="D4924" i="2"/>
  <c r="E853" i="2"/>
  <c r="E185" i="4"/>
  <c r="E34" i="4" s="1"/>
  <c r="E216" i="4"/>
  <c r="E195" i="4"/>
  <c r="E38" i="4" s="1"/>
  <c r="D4949" i="2"/>
  <c r="E4126" i="2"/>
  <c r="D672" i="2"/>
  <c r="E3816" i="2"/>
  <c r="D290" i="2"/>
  <c r="E3082" i="2"/>
  <c r="D228" i="2"/>
  <c r="D243" i="2" s="1"/>
  <c r="E208" i="4"/>
  <c r="D22" i="4"/>
  <c r="E777" i="2"/>
  <c r="E1930" i="2"/>
  <c r="E1949" i="2" s="1"/>
  <c r="E500" i="2"/>
  <c r="E1695" i="2"/>
  <c r="E3901" i="2"/>
  <c r="E4666" i="2"/>
  <c r="E981" i="2"/>
  <c r="E1715" i="2"/>
  <c r="E2874" i="2"/>
  <c r="E3137" i="2"/>
  <c r="E3145" i="2" s="1"/>
  <c r="E3524" i="2"/>
  <c r="D139" i="2"/>
  <c r="E4924" i="2"/>
  <c r="E1211" i="2"/>
  <c r="E1594" i="2"/>
  <c r="E1659" i="2"/>
  <c r="E1844" i="2"/>
  <c r="E2967" i="2"/>
  <c r="E3926" i="2"/>
  <c r="E4985" i="2"/>
  <c r="E4999" i="2" s="1"/>
  <c r="E757" i="2"/>
  <c r="E1676" i="2"/>
  <c r="E3420" i="2"/>
  <c r="E4041" i="2"/>
  <c r="E4338" i="2"/>
  <c r="E4346" i="2" s="1"/>
  <c r="E4581" i="2"/>
  <c r="E174" i="2"/>
  <c r="E228" i="2"/>
  <c r="E243" i="2" s="1"/>
  <c r="E450" i="2"/>
  <c r="E472" i="2" s="1"/>
  <c r="E633" i="2"/>
  <c r="E1749" i="2"/>
  <c r="E1578" i="2"/>
  <c r="E4437" i="2"/>
  <c r="E4648" i="2"/>
  <c r="E555" i="2"/>
  <c r="E563" i="2" s="1"/>
  <c r="E41" i="2"/>
  <c r="E1180" i="2"/>
  <c r="E3382" i="2"/>
  <c r="E1825" i="2"/>
  <c r="E3074" i="2"/>
  <c r="E4034" i="2"/>
  <c r="E4508" i="2"/>
  <c r="E1612" i="2"/>
  <c r="E877" i="2"/>
  <c r="E2447" i="2"/>
  <c r="E2866" i="2"/>
  <c r="E4550" i="2"/>
  <c r="E157" i="2"/>
  <c r="E1155" i="2"/>
  <c r="E1263" i="2"/>
  <c r="E1292" i="2" s="1"/>
  <c r="E1731" i="2"/>
  <c r="E1681" i="2"/>
  <c r="E4503" i="2"/>
  <c r="E4909" i="2"/>
  <c r="E641" i="2"/>
  <c r="E3323" i="2"/>
  <c r="E4174" i="2"/>
  <c r="E269" i="2"/>
  <c r="E1193" i="2"/>
  <c r="E3633" i="2"/>
  <c r="E3639" i="2" s="1"/>
  <c r="E1895" i="2"/>
  <c r="E2692" i="2"/>
  <c r="E3362" i="2"/>
  <c r="E4121" i="2"/>
  <c r="D749" i="2"/>
  <c r="D4465" i="2"/>
  <c r="E1913" i="2"/>
  <c r="E2513" i="2"/>
  <c r="E2611" i="2"/>
  <c r="E2894" i="2"/>
  <c r="E4421" i="2"/>
  <c r="E4545" i="2"/>
  <c r="E4810" i="2"/>
  <c r="D269" i="2"/>
  <c r="E3039" i="2"/>
  <c r="E2577" i="2"/>
  <c r="E2653" i="2"/>
  <c r="E2767" i="2"/>
  <c r="E4221" i="2"/>
  <c r="E4722" i="2"/>
  <c r="D114" i="2"/>
  <c r="D680" i="2"/>
  <c r="D981" i="2"/>
  <c r="E1115" i="2"/>
  <c r="E1371" i="2"/>
  <c r="E3185" i="2"/>
  <c r="E139" i="2"/>
  <c r="E301" i="2"/>
  <c r="E516" i="2"/>
  <c r="E530" i="2" s="1"/>
  <c r="E667" i="2"/>
  <c r="E3615" i="2"/>
  <c r="E2480" i="2"/>
  <c r="E2835" i="2"/>
  <c r="E4473" i="2"/>
  <c r="D1336" i="2"/>
  <c r="E680" i="2"/>
  <c r="E891" i="2"/>
  <c r="E1138" i="2"/>
  <c r="E1434" i="2"/>
  <c r="E1779" i="2"/>
  <c r="E2055" i="2"/>
  <c r="E4863" i="2"/>
  <c r="D3816" i="2"/>
  <c r="E251" i="2"/>
  <c r="E261" i="2" s="1"/>
  <c r="E398" i="2"/>
  <c r="E480" i="2"/>
  <c r="D883" i="2"/>
  <c r="E114" i="2"/>
  <c r="E571" i="2"/>
  <c r="E2338" i="2"/>
  <c r="E2383" i="2"/>
  <c r="E4075" i="2"/>
  <c r="E4599" i="2"/>
  <c r="E4753" i="2"/>
  <c r="E914" i="2"/>
  <c r="E1442" i="2"/>
  <c r="E1532" i="2"/>
  <c r="E1554" i="2" s="1"/>
  <c r="E1628" i="2"/>
  <c r="E3976" i="2"/>
  <c r="D4940" i="2"/>
  <c r="D4002" i="2"/>
  <c r="D4758" i="2"/>
  <c r="D390" i="2"/>
  <c r="D785" i="2"/>
  <c r="E2088" i="2"/>
  <c r="E2545" i="2"/>
  <c r="E3482" i="2"/>
  <c r="E3760" i="2"/>
  <c r="E3003" i="2"/>
  <c r="E2257" i="2"/>
  <c r="E1486" i="2"/>
  <c r="E3292" i="2"/>
  <c r="C64" i="14"/>
  <c r="C293" i="14"/>
  <c r="C215" i="14"/>
  <c r="C272" i="14"/>
  <c r="C245" i="14"/>
  <c r="C347" i="14"/>
  <c r="C606" i="14"/>
  <c r="C785" i="14"/>
  <c r="C50" i="14"/>
  <c r="E4714" i="2" l="1"/>
  <c r="D63" i="4"/>
  <c r="E4555" i="2"/>
  <c r="E423" i="2"/>
  <c r="E4513" i="2"/>
  <c r="E4268" i="2"/>
  <c r="E508" i="2"/>
  <c r="D4957" i="2"/>
  <c r="E1220" i="2"/>
  <c r="D1363" i="2"/>
  <c r="E4932" i="2"/>
  <c r="E1038" i="2"/>
  <c r="E4046" i="2"/>
  <c r="E4132" i="2"/>
  <c r="E1723" i="2"/>
  <c r="D4932" i="2"/>
  <c r="E3626" i="2"/>
  <c r="E3640" i="2" s="1"/>
  <c r="E1448" i="2"/>
  <c r="E1754" i="2"/>
  <c r="E1185" i="2"/>
  <c r="E3932" i="2"/>
  <c r="E220" i="2"/>
  <c r="E1524" i="2"/>
  <c r="E293" i="2"/>
  <c r="F63" i="4"/>
  <c r="F95" i="4"/>
  <c r="F101" i="4"/>
  <c r="F104" i="4"/>
  <c r="F23" i="4"/>
  <c r="F261" i="4"/>
  <c r="F127" i="4"/>
  <c r="F65" i="4"/>
  <c r="F64" i="4"/>
  <c r="F116" i="4"/>
  <c r="D19" i="4"/>
  <c r="F20" i="4"/>
  <c r="F87" i="4"/>
  <c r="F18" i="4"/>
  <c r="F22" i="4"/>
  <c r="F102" i="4"/>
  <c r="F50" i="4"/>
  <c r="D42" i="4"/>
  <c r="F136" i="4"/>
  <c r="E3450" i="2"/>
  <c r="F785" i="2"/>
  <c r="F114" i="2"/>
  <c r="F883" i="2"/>
  <c r="F1336" i="2"/>
  <c r="F1107" i="2"/>
  <c r="F4758" i="2"/>
  <c r="F702" i="2"/>
  <c r="F4002" i="2"/>
  <c r="F139" i="2"/>
  <c r="F672" i="2"/>
  <c r="F182" i="4"/>
  <c r="F136" i="2"/>
  <c r="F257" i="4"/>
  <c r="F240" i="4"/>
  <c r="F431" i="2"/>
  <c r="F167" i="4"/>
  <c r="F287" i="2"/>
  <c r="F146" i="2"/>
  <c r="F1360" i="2"/>
  <c r="F749" i="2"/>
  <c r="F508" i="2"/>
  <c r="F439" i="2"/>
  <c r="F697" i="2"/>
  <c r="F981" i="2"/>
  <c r="F4940" i="2"/>
  <c r="F680" i="2"/>
  <c r="F269" i="2"/>
  <c r="F4465" i="2"/>
  <c r="F184" i="4"/>
  <c r="F278" i="4"/>
  <c r="F164" i="4"/>
  <c r="F189" i="4"/>
  <c r="F290" i="2"/>
  <c r="F165" i="4"/>
  <c r="F274" i="4"/>
  <c r="F273" i="4"/>
  <c r="F191" i="4"/>
  <c r="F177" i="4"/>
  <c r="F228" i="2"/>
  <c r="F173" i="4"/>
  <c r="F166" i="4"/>
  <c r="F161" i="4"/>
  <c r="F169" i="4"/>
  <c r="F4970" i="2"/>
  <c r="F4919" i="2"/>
  <c r="F255" i="4"/>
  <c r="F204" i="4"/>
  <c r="F4949" i="2"/>
  <c r="F254" i="4"/>
  <c r="F168" i="4"/>
  <c r="F220" i="4"/>
  <c r="F272" i="4"/>
  <c r="F243" i="4"/>
  <c r="F256" i="4"/>
  <c r="F4046" i="2"/>
  <c r="F154" i="4"/>
  <c r="F157" i="4"/>
  <c r="F158" i="4"/>
  <c r="F1328" i="2"/>
  <c r="F275" i="4"/>
  <c r="F4924" i="2"/>
  <c r="F213" i="4"/>
  <c r="F99" i="4"/>
  <c r="F96" i="4"/>
  <c r="F201" i="4"/>
  <c r="F4909" i="2"/>
  <c r="F236" i="4"/>
  <c r="D246" i="4"/>
  <c r="D57" i="4"/>
  <c r="F247" i="4"/>
  <c r="F103" i="4"/>
  <c r="F17" i="4"/>
  <c r="F106" i="4"/>
  <c r="F11" i="4"/>
  <c r="F9" i="4"/>
  <c r="F8" i="4"/>
  <c r="F7" i="4"/>
  <c r="F202" i="4"/>
  <c r="F4305" i="2"/>
  <c r="F190" i="4"/>
  <c r="F174" i="4"/>
  <c r="F4895" i="2"/>
  <c r="F150" i="4"/>
  <c r="F390" i="2"/>
  <c r="F261" i="2"/>
  <c r="F176" i="4"/>
  <c r="F162" i="4"/>
  <c r="F156" i="4"/>
  <c r="F155" i="4"/>
  <c r="F277" i="4"/>
  <c r="F207" i="4"/>
  <c r="F203" i="4"/>
  <c r="F160" i="4"/>
  <c r="F159" i="4"/>
  <c r="F152" i="4"/>
  <c r="F151" i="4"/>
  <c r="F3816" i="2"/>
  <c r="F149" i="4"/>
  <c r="E3968" i="2"/>
  <c r="E182" i="2"/>
  <c r="E1686" i="2"/>
  <c r="E106" i="2"/>
  <c r="E4429" i="2"/>
  <c r="E2899" i="2"/>
  <c r="E390" i="2"/>
  <c r="E594" i="2"/>
  <c r="E4002" i="2"/>
  <c r="E4083" i="2"/>
  <c r="E1652" i="2"/>
  <c r="E149" i="2"/>
  <c r="E242" i="4"/>
  <c r="E54" i="4" s="1"/>
  <c r="E1398" i="2"/>
  <c r="E1787" i="2"/>
  <c r="E2933" i="2"/>
  <c r="E4591" i="2"/>
  <c r="E3108" i="2"/>
  <c r="E883" i="2"/>
  <c r="E57" i="2"/>
  <c r="E2972" i="2"/>
  <c r="E247" i="4"/>
  <c r="E246" i="4" s="1"/>
  <c r="D93" i="4"/>
  <c r="D14" i="4" s="1"/>
  <c r="E50" i="4"/>
  <c r="E49" i="4" s="1"/>
  <c r="E230" i="4"/>
  <c r="E1586" i="2"/>
  <c r="E4465" i="2"/>
  <c r="E785" i="2"/>
  <c r="E1817" i="2"/>
  <c r="E1887" i="2"/>
  <c r="E1620" i="2"/>
  <c r="E3568" i="2"/>
  <c r="E100" i="4"/>
  <c r="E15" i="4" s="1"/>
  <c r="D21" i="4"/>
  <c r="D86" i="4"/>
  <c r="D126" i="4"/>
  <c r="D41" i="4"/>
  <c r="D100" i="4"/>
  <c r="E93" i="4"/>
  <c r="D105" i="4"/>
  <c r="E10" i="4"/>
  <c r="E6" i="4" s="1"/>
  <c r="E78" i="4"/>
  <c r="E271" i="4"/>
  <c r="E67" i="4" s="1"/>
  <c r="E200" i="4"/>
  <c r="E199" i="4" s="1"/>
  <c r="D149" i="2"/>
  <c r="D235" i="4"/>
  <c r="E846" i="2"/>
  <c r="E4166" i="2"/>
  <c r="E4672" i="2"/>
  <c r="E188" i="4"/>
  <c r="E36" i="4" s="1"/>
  <c r="E3387" i="2"/>
  <c r="E749" i="2"/>
  <c r="E153" i="4"/>
  <c r="E27" i="4" s="1"/>
  <c r="E329" i="2"/>
  <c r="D3968" i="2"/>
  <c r="E172" i="4"/>
  <c r="E30" i="4" s="1"/>
  <c r="D922" i="2"/>
  <c r="D1147" i="2"/>
  <c r="E1255" i="2"/>
  <c r="D182" i="2"/>
  <c r="D4802" i="2"/>
  <c r="D220" i="2"/>
  <c r="D4226" i="2"/>
  <c r="D1255" i="2"/>
  <c r="D4083" i="2"/>
  <c r="D1398" i="2"/>
  <c r="D57" i="2"/>
  <c r="E170" i="4"/>
  <c r="E29" i="4" s="1"/>
  <c r="D4166" i="2"/>
  <c r="D4672" i="2"/>
  <c r="D594" i="2"/>
  <c r="D3568" i="2"/>
  <c r="D4429" i="2"/>
  <c r="E193" i="4"/>
  <c r="E37" i="4" s="1"/>
  <c r="D219" i="4"/>
  <c r="D44" i="4"/>
  <c r="D106" i="2"/>
  <c r="D3862" i="2"/>
  <c r="E3516" i="2"/>
  <c r="D4882" i="2"/>
  <c r="D846" i="2"/>
  <c r="E4226" i="2"/>
  <c r="D188" i="4"/>
  <c r="E2212" i="2"/>
  <c r="E180" i="4"/>
  <c r="E33" i="4" s="1"/>
  <c r="E1855" i="2"/>
  <c r="D180" i="4"/>
  <c r="E219" i="4"/>
  <c r="E218" i="4" s="1"/>
  <c r="E44" i="4"/>
  <c r="E238" i="4"/>
  <c r="D253" i="4"/>
  <c r="D175" i="4"/>
  <c r="D271" i="4"/>
  <c r="D258" i="4"/>
  <c r="D276" i="4"/>
  <c r="D3640" i="2"/>
  <c r="E276" i="4"/>
  <c r="E68" i="4" s="1"/>
  <c r="D210" i="4"/>
  <c r="D242" i="4"/>
  <c r="E175" i="4"/>
  <c r="E31" i="4" s="1"/>
  <c r="E253" i="4"/>
  <c r="E148" i="4"/>
  <c r="E28" i="4"/>
  <c r="D148" i="4"/>
  <c r="D208" i="4"/>
  <c r="D200" i="4"/>
  <c r="D172" i="4"/>
  <c r="D238" i="4"/>
  <c r="D153" i="4"/>
  <c r="E2418" i="2"/>
  <c r="E2122" i="2"/>
  <c r="E2163" i="2"/>
  <c r="E4802" i="2"/>
  <c r="E2018" i="2"/>
  <c r="D4591" i="2"/>
  <c r="D706" i="2"/>
  <c r="E3862" i="2"/>
  <c r="D3760" i="2"/>
  <c r="E3354" i="2"/>
  <c r="E922" i="2"/>
  <c r="E2731" i="2"/>
  <c r="E3221" i="2"/>
  <c r="E4882" i="2"/>
  <c r="D329" i="2"/>
  <c r="E672" i="2"/>
  <c r="E2801" i="2"/>
  <c r="E1923" i="2"/>
  <c r="E3255" i="2"/>
  <c r="E4758" i="2"/>
  <c r="D293" i="2"/>
  <c r="E706" i="2"/>
  <c r="E1147" i="2"/>
  <c r="D633" i="2"/>
  <c r="C741" i="14"/>
  <c r="C320" i="14"/>
  <c r="D30" i="4" l="1"/>
  <c r="D27" i="4"/>
  <c r="D26" i="4"/>
  <c r="F86" i="4"/>
  <c r="F19" i="4"/>
  <c r="F21" i="4"/>
  <c r="F41" i="4"/>
  <c r="F126" i="4"/>
  <c r="F42" i="4"/>
  <c r="F329" i="2"/>
  <c r="F3932" i="2"/>
  <c r="F1292" i="2"/>
  <c r="F242" i="4"/>
  <c r="F1255" i="2"/>
  <c r="F1147" i="2"/>
  <c r="F149" i="2"/>
  <c r="F4974" i="2"/>
  <c r="F243" i="2"/>
  <c r="F253" i="4"/>
  <c r="F44" i="4"/>
  <c r="F1185" i="2"/>
  <c r="F238" i="4"/>
  <c r="F293" i="2"/>
  <c r="F530" i="2"/>
  <c r="F163" i="4"/>
  <c r="F180" i="4"/>
  <c r="F219" i="4"/>
  <c r="F1220" i="2"/>
  <c r="F4429" i="2"/>
  <c r="F4957" i="2"/>
  <c r="F4132" i="2"/>
  <c r="F563" i="2"/>
  <c r="F442" i="2"/>
  <c r="F186" i="4"/>
  <c r="F594" i="2"/>
  <c r="F423" i="2"/>
  <c r="F220" i="2"/>
  <c r="F182" i="2"/>
  <c r="F4555" i="2"/>
  <c r="F4166" i="2"/>
  <c r="F1398" i="2"/>
  <c r="F706" i="2"/>
  <c r="F4346" i="2"/>
  <c r="F217" i="4"/>
  <c r="F4083" i="2"/>
  <c r="F4802" i="2"/>
  <c r="F1363" i="2"/>
  <c r="F4882" i="2"/>
  <c r="F4268" i="2"/>
  <c r="F3968" i="2"/>
  <c r="F3640" i="2"/>
  <c r="F215" i="4"/>
  <c r="F271" i="4"/>
  <c r="F210" i="4"/>
  <c r="F4999" i="2"/>
  <c r="F235" i="4"/>
  <c r="F57" i="4"/>
  <c r="D56" i="4"/>
  <c r="F246" i="4"/>
  <c r="F100" i="4"/>
  <c r="F105" i="4"/>
  <c r="F93" i="4"/>
  <c r="F14" i="4"/>
  <c r="F3568" i="2"/>
  <c r="F922" i="2"/>
  <c r="F194" i="4"/>
  <c r="F4513" i="2"/>
  <c r="F1524" i="2"/>
  <c r="F4386" i="2"/>
  <c r="F1554" i="2"/>
  <c r="F171" i="4"/>
  <c r="F188" i="4"/>
  <c r="F1038" i="2"/>
  <c r="F57" i="2"/>
  <c r="F4226" i="2"/>
  <c r="F4932" i="2"/>
  <c r="F172" i="4"/>
  <c r="F846" i="2"/>
  <c r="F4714" i="2"/>
  <c r="F179" i="4"/>
  <c r="F633" i="2"/>
  <c r="F175" i="4"/>
  <c r="F4672" i="2"/>
  <c r="F196" i="4"/>
  <c r="F1083" i="2"/>
  <c r="F4591" i="2"/>
  <c r="F472" i="2"/>
  <c r="F276" i="4"/>
  <c r="F200" i="4"/>
  <c r="F153" i="4"/>
  <c r="F106" i="2"/>
  <c r="F3862" i="2"/>
  <c r="F3790" i="2"/>
  <c r="F3760" i="2"/>
  <c r="F3697" i="2"/>
  <c r="F148" i="4"/>
  <c r="E1687" i="2"/>
  <c r="E57" i="4"/>
  <c r="E56" i="4" s="1"/>
  <c r="E35" i="4"/>
  <c r="E5000" i="2"/>
  <c r="D5000" i="2"/>
  <c r="E187" i="4"/>
  <c r="D16" i="4"/>
  <c r="E14" i="4"/>
  <c r="E13" i="4" s="1"/>
  <c r="E5" i="4" s="1"/>
  <c r="E92" i="4"/>
  <c r="E77" i="4" s="1"/>
  <c r="E140" i="4" s="1"/>
  <c r="D92" i="4"/>
  <c r="D15" i="4"/>
  <c r="D10" i="4"/>
  <c r="D78" i="4"/>
  <c r="D51" i="4"/>
  <c r="D230" i="4"/>
  <c r="D1486" i="2"/>
  <c r="E60" i="4"/>
  <c r="E59" i="4" s="1"/>
  <c r="E55" i="4" s="1"/>
  <c r="E252" i="4"/>
  <c r="E245" i="4" s="1"/>
  <c r="D195" i="4"/>
  <c r="D170" i="4"/>
  <c r="E270" i="4"/>
  <c r="E260" i="4" s="1"/>
  <c r="E66" i="4"/>
  <c r="E62" i="4" s="1"/>
  <c r="E198" i="4"/>
  <c r="E43" i="4"/>
  <c r="E40" i="4" s="1"/>
  <c r="D36" i="4"/>
  <c r="D193" i="4"/>
  <c r="D218" i="4"/>
  <c r="E147" i="4"/>
  <c r="E26" i="4"/>
  <c r="E25" i="4" s="1"/>
  <c r="D61" i="4"/>
  <c r="D31" i="4"/>
  <c r="D214" i="4"/>
  <c r="D53" i="4"/>
  <c r="D237" i="4"/>
  <c r="D68" i="4"/>
  <c r="D67" i="4"/>
  <c r="D270" i="4"/>
  <c r="D216" i="4"/>
  <c r="D28" i="4"/>
  <c r="E53" i="4"/>
  <c r="E52" i="4" s="1"/>
  <c r="E48" i="4" s="1"/>
  <c r="E237" i="4"/>
  <c r="E229" i="4" s="1"/>
  <c r="D185" i="4"/>
  <c r="D178" i="4"/>
  <c r="D54" i="4"/>
  <c r="D60" i="4"/>
  <c r="D252" i="4"/>
  <c r="D33" i="4"/>
  <c r="F10" i="4" l="1"/>
  <c r="E24" i="4"/>
  <c r="F185" i="4"/>
  <c r="F237" i="4"/>
  <c r="F28" i="4"/>
  <c r="F53" i="4"/>
  <c r="F54" i="4"/>
  <c r="F218" i="4"/>
  <c r="F33" i="4"/>
  <c r="F216" i="4"/>
  <c r="F1486" i="2"/>
  <c r="F252" i="4"/>
  <c r="F60" i="4"/>
  <c r="F214" i="4"/>
  <c r="F67" i="4"/>
  <c r="F230" i="4"/>
  <c r="F51" i="4"/>
  <c r="F56" i="4"/>
  <c r="F15" i="4"/>
  <c r="F16" i="4"/>
  <c r="F92" i="4"/>
  <c r="F78" i="4"/>
  <c r="F193" i="4"/>
  <c r="F170" i="4"/>
  <c r="F36" i="4"/>
  <c r="F30" i="4"/>
  <c r="F5000" i="2"/>
  <c r="F178" i="4"/>
  <c r="F31" i="4"/>
  <c r="F195" i="4"/>
  <c r="F68" i="4"/>
  <c r="F270" i="4"/>
  <c r="F27" i="4"/>
  <c r="F26" i="4"/>
  <c r="E146" i="4"/>
  <c r="E221" i="4" s="1"/>
  <c r="D13" i="4"/>
  <c r="D77" i="4"/>
  <c r="D6" i="4"/>
  <c r="E228" i="4"/>
  <c r="D147" i="4"/>
  <c r="D199" i="4"/>
  <c r="D49" i="4"/>
  <c r="D66" i="4"/>
  <c r="D37" i="4"/>
  <c r="D187" i="4"/>
  <c r="D245" i="4"/>
  <c r="D34" i="4"/>
  <c r="D59" i="4"/>
  <c r="D229" i="4"/>
  <c r="D29" i="4"/>
  <c r="E47" i="4"/>
  <c r="D32" i="4"/>
  <c r="E39" i="4"/>
  <c r="E45" i="4" s="1"/>
  <c r="D38" i="4"/>
  <c r="D260" i="4"/>
  <c r="D52" i="4"/>
  <c r="D43" i="4" l="1"/>
  <c r="F59" i="4"/>
  <c r="F52" i="4"/>
  <c r="F34" i="4"/>
  <c r="F229" i="4"/>
  <c r="F49" i="4"/>
  <c r="F245" i="4"/>
  <c r="F13" i="4"/>
  <c r="F6" i="4"/>
  <c r="D140" i="4"/>
  <c r="F77" i="4"/>
  <c r="D35" i="4"/>
  <c r="F37" i="4"/>
  <c r="F29" i="4"/>
  <c r="F187" i="4"/>
  <c r="F32" i="4"/>
  <c r="F38" i="4"/>
  <c r="F260" i="4"/>
  <c r="F66" i="4"/>
  <c r="D40" i="4"/>
  <c r="F199" i="4"/>
  <c r="F147" i="4"/>
  <c r="D5" i="4"/>
  <c r="D25" i="4"/>
  <c r="E70" i="4"/>
  <c r="D198" i="4"/>
  <c r="D55" i="4"/>
  <c r="D48" i="4"/>
  <c r="D62" i="4"/>
  <c r="D146" i="4"/>
  <c r="D228" i="4"/>
  <c r="F35" i="4" l="1"/>
  <c r="F48" i="4"/>
  <c r="F140" i="4"/>
  <c r="F5" i="4"/>
  <c r="F55" i="4"/>
  <c r="F62" i="4"/>
  <c r="F228" i="4"/>
  <c r="F198" i="4"/>
  <c r="F40" i="4"/>
  <c r="F43" i="4"/>
  <c r="F146" i="4"/>
  <c r="D24" i="4"/>
  <c r="F25" i="4"/>
  <c r="D221" i="4"/>
  <c r="D47" i="4"/>
  <c r="D39" i="4" l="1"/>
  <c r="F47" i="4"/>
  <c r="F221" i="4"/>
  <c r="F24" i="4"/>
  <c r="D45" i="4" l="1"/>
  <c r="F39" i="4"/>
  <c r="F45" i="4" l="1"/>
  <c r="D70" i="4"/>
  <c r="F70" i="4" l="1"/>
</calcChain>
</file>

<file path=xl/sharedStrings.xml><?xml version="1.0" encoding="utf-8"?>
<sst xmlns="http://schemas.openxmlformats.org/spreadsheetml/2006/main" count="5926" uniqueCount="1048">
  <si>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</si>
  <si>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</si>
  <si>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</si>
  <si>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</si>
  <si>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</si>
  <si>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</si>
  <si>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</si>
  <si>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</si>
  <si>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</si>
  <si>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</si>
  <si>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</si>
  <si>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</si>
  <si>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</si>
  <si>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</si>
  <si>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</si>
  <si>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</si>
  <si>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</si>
  <si>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</si>
  <si>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</si>
  <si>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</si>
  <si>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</si>
  <si>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</si>
  <si>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</si>
  <si>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</si>
  <si>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</si>
  <si>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</si>
  <si>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</si>
  <si>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</si>
  <si>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</si>
  <si>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</si>
  <si>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</si>
  <si>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</si>
  <si>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</si>
  <si>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</si>
  <si>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</si>
  <si>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</si>
  <si>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</si>
  <si>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</si>
  <si>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</si>
  <si>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</si>
  <si>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</si>
  <si>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</si>
  <si>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</si>
  <si>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</si>
  <si>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</si>
  <si>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</si>
  <si>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</si>
  <si>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</si>
  <si>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</si>
  <si>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</si>
  <si>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</si>
  <si>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</si>
  <si>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</si>
  <si>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</si>
  <si>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</si>
  <si>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</si>
  <si>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</si>
  <si>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</si>
  <si>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</si>
  <si>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</si>
  <si>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</si>
  <si>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</si>
  <si>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</si>
  <si>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</si>
  <si>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</si>
  <si>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</si>
  <si>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</si>
  <si>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</si>
  <si>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</si>
  <si>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</si>
  <si>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</si>
  <si>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</si>
  <si>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</si>
  <si>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</si>
  <si>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</si>
  <si>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</si>
  <si>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</si>
  <si>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</si>
  <si>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</si>
  <si>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</si>
  <si>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</si>
  <si>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</si>
  <si>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</si>
  <si>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</si>
  <si>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</si>
  <si>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</si>
  <si>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</si>
  <si>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</si>
  <si>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</si>
  <si>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</si>
  <si>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</si>
  <si>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</si>
  <si>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</si>
  <si>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</si>
  <si>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</si>
  <si>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</si>
  <si>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</si>
  <si>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</si>
  <si>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</si>
  <si>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</si>
  <si>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</si>
  <si>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</si>
  <si>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</si>
  <si>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</si>
  <si>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</si>
  <si>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</si>
  <si>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</si>
  <si>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</si>
  <si>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</si>
  <si>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</si>
  <si>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</si>
  <si>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</si>
  <si>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</si>
  <si>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</si>
  <si>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</si>
  <si>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</si>
  <si>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</si>
  <si>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</si>
  <si>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</si>
  <si>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</si>
  <si>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</si>
  <si>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</si>
  <si>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</si>
  <si>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</si>
  <si>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</si>
  <si>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</si>
  <si>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</si>
  <si>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</si>
  <si>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</si>
  <si>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</si>
  <si>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</si>
  <si>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</si>
  <si>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</si>
  <si>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</si>
  <si>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</si>
  <si>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</si>
  <si>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</si>
  <si>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</si>
  <si>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</si>
  <si>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</si>
  <si>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</si>
  <si>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</si>
  <si>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</si>
  <si>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</si>
  <si>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</si>
  <si>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</si>
  <si>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</si>
  <si>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6=4/3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</si>
  <si>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</si>
  <si>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</si>
  <si>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</si>
  <si>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</si>
  <si>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</si>
  <si>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</si>
  <si>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</si>
  <si>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</si>
  <si>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</si>
  <si>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</si>
  <si>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</si>
  <si>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</si>
  <si>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</si>
  <si>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</si>
  <si>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</si>
  <si>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Centar za jednakost i ravnopravnost polova Republike Srpske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</si>
  <si>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</si>
  <si>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</si>
  <si>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</si>
  <si>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</si>
  <si>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</si>
  <si>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</si>
  <si>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</si>
  <si>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</si>
  <si>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</si>
  <si>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</si>
  <si>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</si>
  <si>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</si>
  <si>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</si>
  <si>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</si>
  <si>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</si>
  <si>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</si>
  <si>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</si>
  <si>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</si>
  <si>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</si>
  <si>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</si>
  <si>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</si>
  <si>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</si>
  <si>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</si>
  <si>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</si>
  <si>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</si>
  <si>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</si>
  <si>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</si>
  <si>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</si>
  <si>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</si>
  <si>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</si>
  <si>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</si>
  <si>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</si>
  <si>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</si>
  <si>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</si>
  <si>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budžeta Republike Srpske za 2026.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</si>
  <si>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</si>
  <si>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</si>
  <si>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</si>
  <si>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</si>
  <si>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</si>
  <si>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</si>
  <si>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</si>
  <si>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</si>
  <si>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</si>
  <si>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</si>
  <si>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</si>
  <si>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</si>
  <si>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</si>
  <si>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</si>
  <si>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</si>
  <si>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</si>
  <si>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</si>
  <si>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</si>
  <si>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</si>
  <si>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</si>
  <si>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</si>
  <si>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Studentski centri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</si>
  <si>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</si>
  <si>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</si>
  <si>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</si>
  <si>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</si>
  <si>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</si>
  <si>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</si>
  <si>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</si>
  <si>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</si>
  <si>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</si>
  <si>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</si>
  <si>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</si>
  <si>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</si>
  <si>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</si>
  <si>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</si>
  <si>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</si>
  <si>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</si>
  <si>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</si>
  <si>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</si>
  <si>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</si>
  <si>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</si>
  <si>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</si>
  <si>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</si>
  <si>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</si>
  <si>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</si>
  <si>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</si>
  <si>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</si>
  <si>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</si>
  <si>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</si>
  <si>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</si>
  <si>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</si>
  <si>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</si>
  <si>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</si>
  <si>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</si>
  <si>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</si>
  <si>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</si>
  <si>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</si>
  <si>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</si>
  <si>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</si>
  <si>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</si>
  <si>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</si>
  <si>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</si>
  <si>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</si>
  <si>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</si>
  <si>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</si>
  <si>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</si>
  <si>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</si>
  <si>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</si>
  <si>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</si>
  <si>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</si>
  <si>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</si>
  <si>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</si>
  <si>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</si>
  <si>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JU 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</si>
  <si>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</si>
  <si>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</si>
  <si>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</si>
  <si>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</si>
  <si>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</si>
  <si>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</si>
  <si>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</si>
  <si>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</si>
  <si>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</si>
  <si>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</si>
  <si>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</si>
  <si>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</si>
  <si>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</si>
  <si>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2026 -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</si>
  <si>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</si>
  <si>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</si>
  <si>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</si>
  <si>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</si>
  <si>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</si>
  <si>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</si>
  <si>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</si>
  <si>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</si>
  <si>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</si>
  <si>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</si>
  <si>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2026 - BUDžETSKI PRIHODI I PRIMICI ZA NEFINANSIJSKU IMOVINU</t>
  </si>
  <si>
    <t>PRIMICI ZA NEFINANSIJSKU IMOVINU</t>
  </si>
  <si>
    <t>UKUPNI BUDžETSKI PRIHODI I PRIMICI ZA NEFINANSIJSKU IMOVINU</t>
  </si>
  <si>
    <t>BUDžET REPUBLIKE SRPSKE ZA 2026 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</si>
  <si>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</si>
  <si>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</si>
  <si>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</si>
  <si>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</si>
  <si>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2026 - FUNKCIONALNA KLASIFIKACIJA RASHODA I NETO IZDATAKA ZA NEFINANSIJSKU IMOVINU </t>
  </si>
  <si>
    <t>BUDžET REPUBLIKE SRPSKE ZA 2026 -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</si>
  <si>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</si>
  <si>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</si>
  <si>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</si>
  <si>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</si>
  <si>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</si>
  <si>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</si>
  <si>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</si>
  <si>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</si>
  <si>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</si>
  <si>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</si>
  <si>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</si>
  <si>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</si>
  <si>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</si>
  <si>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</si>
  <si>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</si>
  <si>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</si>
  <si>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</si>
  <si>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</si>
  <si>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Drugi rebalans budžeta Republike Srpske za
2025. godinu
(Fond 01)</t>
  </si>
  <si>
    <t>Budžet Republike Srpske za
2026. godinu
(Fond 01)</t>
  </si>
  <si>
    <t>Budžet Republike Srpske za
2026.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</si>
  <si>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</si>
  <si>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</si>
  <si>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</si>
  <si>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</si>
  <si>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</si>
  <si>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</si>
  <si>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</si>
  <si>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</si>
  <si>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</si>
  <si>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</si>
  <si>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</si>
  <si>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</si>
  <si>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</si>
  <si>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</si>
  <si>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</si>
  <si>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</si>
  <si>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</si>
  <si>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</si>
  <si>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</si>
  <si>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</si>
  <si>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</si>
  <si>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</si>
  <si>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</si>
  <si>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</si>
  <si>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</si>
  <si>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</si>
  <si>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</si>
  <si>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</si>
  <si>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</si>
  <si>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</si>
  <si>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</si>
  <si>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</si>
  <si>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</si>
  <si>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</si>
  <si>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</si>
  <si>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</si>
  <si>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</si>
  <si>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</si>
  <si>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</si>
  <si>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</si>
  <si>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</si>
  <si>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</si>
  <si>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</si>
  <si>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</si>
  <si>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</si>
  <si>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</si>
  <si>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</si>
  <si>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</si>
  <si>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</si>
  <si>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</si>
  <si>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</si>
  <si>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</si>
  <si>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</si>
  <si>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</si>
  <si>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</si>
  <si>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</si>
  <si>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</si>
  <si>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</si>
  <si>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</si>
  <si>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</si>
  <si>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</si>
  <si>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</si>
  <si>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</si>
  <si>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</si>
  <si>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</si>
  <si>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</si>
  <si>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</si>
  <si>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</si>
  <si>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</si>
  <si>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</si>
  <si>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</si>
  <si>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</si>
  <si>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</si>
  <si>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</si>
  <si>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</si>
  <si>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</si>
  <si>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</si>
  <si>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</si>
  <si>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</si>
  <si>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</si>
  <si>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</si>
  <si>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</si>
  <si>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</si>
  <si>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</si>
  <si>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</si>
  <si>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</si>
  <si>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</si>
  <si>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</si>
  <si>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</si>
  <si>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</si>
  <si>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</si>
  <si>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</si>
  <si>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</si>
  <si>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</si>
  <si>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</si>
  <si>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</si>
  <si>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</si>
  <si>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</si>
  <si>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</si>
  <si>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</si>
  <si>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</si>
  <si>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</si>
  <si>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</si>
  <si>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</si>
  <si>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</si>
  <si>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</si>
  <si>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</si>
  <si>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</si>
  <si>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</si>
  <si>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</si>
  <si>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</si>
  <si>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</si>
  <si>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</si>
  <si>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</si>
  <si>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</si>
  <si>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</si>
  <si>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</si>
  <si>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</si>
  <si>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</si>
  <si>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</si>
  <si>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</si>
  <si>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</si>
  <si>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</si>
  <si>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</si>
  <si>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</si>
  <si>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</si>
  <si>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</si>
  <si>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</si>
  <si>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</si>
  <si>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</si>
  <si>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</si>
  <si>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</si>
  <si>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</si>
  <si>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</si>
  <si>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</si>
  <si>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</si>
  <si>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</si>
  <si>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</si>
  <si>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</si>
  <si>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</si>
  <si>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</si>
  <si>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</si>
  <si>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</si>
  <si>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</si>
  <si>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</si>
  <si>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</si>
  <si>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</si>
  <si>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</si>
  <si>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</si>
  <si>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</si>
  <si>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</si>
  <si>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</si>
  <si>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</si>
  <si>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</si>
  <si>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</si>
  <si>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</si>
  <si>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</si>
  <si>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</si>
  <si>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</si>
  <si>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</si>
  <si>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</si>
  <si>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</si>
  <si>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</si>
  <si>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</si>
  <si>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</si>
  <si>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</si>
  <si>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</si>
  <si>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</si>
  <si>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</si>
  <si>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</si>
  <si>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</si>
  <si>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</si>
  <si>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</si>
  <si>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</si>
  <si>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</si>
  <si>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UKUPNO:</t>
  </si>
  <si>
    <t>PRIHODI I PRIMICI BUDžETSKIH KORISNIKA OSTVARENI PO POSEBNIM PROPISIMA (FOND 02)</t>
  </si>
  <si>
    <t>RASPODJELA SUFICITA IZ RANIJIH PERIODA / NEUTROŠENA SREDSTVA</t>
  </si>
  <si>
    <t>Broj ministarstva: 04</t>
  </si>
  <si>
    <t>Ostale naknade po raznim osnovama</t>
  </si>
  <si>
    <t>Broj ministarstva: 07</t>
  </si>
  <si>
    <t>Broj ministarstva: 08</t>
  </si>
  <si>
    <t xml:space="preserve">G r a n t o v i </t>
  </si>
  <si>
    <t>Broj ministarstva: 09</t>
  </si>
  <si>
    <t>Broj ministarstva: 10</t>
  </si>
  <si>
    <t>Broj ministarstva: 12</t>
  </si>
  <si>
    <t>Broj ministarstva: 16</t>
  </si>
  <si>
    <t>Broj ministarstva: 31</t>
  </si>
  <si>
    <t>Indirektni porezi prukupljeni preko UIO - zbirno</t>
  </si>
  <si>
    <t>Naknade i takse i prihodi od pružanja javnih usluga</t>
  </si>
  <si>
    <t>Broj budžetske organizacije: 19</t>
  </si>
  <si>
    <t>Broj budžetske organizacije: 22</t>
  </si>
  <si>
    <t>Broj budžetske organizacije: 12</t>
  </si>
  <si>
    <t>P r i m i c i  z a  n e f i n a n s i j s k u  i m o v i n u</t>
  </si>
  <si>
    <t xml:space="preserve">O s t a l i   p r i m i c i </t>
  </si>
  <si>
    <t xml:space="preserve">Ostali primici </t>
  </si>
  <si>
    <t>Broj budžetske organizacije: 14</t>
  </si>
  <si>
    <t>Broj budžetske organizacije: 20</t>
  </si>
  <si>
    <t>Broj budžetske organizacije: 34</t>
  </si>
  <si>
    <t>Broj budžetske organizacije: 40</t>
  </si>
  <si>
    <t>Broj budžetske organizacije: 23</t>
  </si>
  <si>
    <t>Broj budžetske organizacije: 48</t>
  </si>
  <si>
    <t xml:space="preserve">O s t a l i   p r i m i c i   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</si>
  <si>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</si>
  <si>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</si>
  <si>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</si>
  <si>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</si>
  <si>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</si>
  <si>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P r i m i c i  z a   n e f i n a n s i j s k u  i m o v i n u  i z  t r a n s a k c i j a  i z m e đ u  i l i  u n u t a r  j e d i n i c a  v l a s t i</t>
  </si>
  <si>
    <t>Broj budžetske organizacije: 55</t>
  </si>
  <si>
    <t>P r i m i c i  o d  f i n a n s i j s k e  i m o v i n e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</si>
  <si>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</si>
  <si>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</si>
  <si>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</si>
  <si>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</si>
  <si>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</si>
  <si>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</si>
  <si>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</si>
  <si>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</si>
  <si>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</si>
  <si>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</si>
  <si>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</si>
  <si>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</si>
  <si>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</si>
  <si>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</si>
  <si>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</si>
  <si>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</si>
  <si>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</si>
  <si>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</si>
  <si>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</si>
  <si>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</si>
  <si>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</si>
  <si>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</si>
  <si>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</si>
  <si>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</si>
  <si>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</si>
  <si>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</si>
  <si>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</si>
  <si>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</si>
  <si>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</si>
  <si>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</si>
  <si>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</si>
  <si>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</si>
  <si>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92</t>
  </si>
  <si>
    <t>Broj budžetske organizacije: 93</t>
  </si>
  <si>
    <t>Transferi od ostalih jediica vlasti</t>
  </si>
  <si>
    <t>Broj budžetske organizacije: 53</t>
  </si>
  <si>
    <t>Naziv potrošačke jedinice: Republička uprava za inspekcijske poslove</t>
  </si>
  <si>
    <t>Broj potrošačke jedinice: 001-007</t>
  </si>
  <si>
    <t>Naziv potrošačke jedinice: Republička uprava civilne zaštite</t>
  </si>
  <si>
    <t>Broj potrošačke jedinice: 001</t>
  </si>
  <si>
    <t>Naziv potrošačke jedinice: Ministarstvo unutrašnjih poslova</t>
  </si>
  <si>
    <t>Broj potrošačke jedinice: 100-119,200-272,300-333,400-438,500-548,600-624,700-724,800-861,900-965</t>
  </si>
  <si>
    <t>Naziv potrošačke jedinice: Osnovne škole</t>
  </si>
  <si>
    <t>Broj potrošačke jedinice: 001-206</t>
  </si>
  <si>
    <t>Naziv potrošačke jedinice: Arhiv Republike Srpske</t>
  </si>
  <si>
    <t>Naziv potrošačke jedinice: 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</si>
  <si>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</si>
  <si>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</si>
  <si>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</si>
  <si>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Poreska uprava Republike Srpske</t>
  </si>
  <si>
    <t>Naziv potrošačke jedinice: Ostala budžetska potrošnja</t>
  </si>
  <si>
    <t>Broj potrošačke jedinice: 006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</si>
  <si>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</si>
  <si>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</si>
  <si>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</si>
  <si>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</si>
  <si>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</si>
  <si>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 - Privredna jedinica "Tunjice"</t>
  </si>
  <si>
    <t>Broj potrošačke jedinice: 002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</si>
  <si>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</si>
  <si>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</si>
  <si>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</si>
  <si>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</si>
  <si>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</si>
  <si>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</si>
  <si>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</si>
  <si>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</si>
  <si>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</si>
  <si>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</si>
  <si>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</si>
  <si>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</si>
  <si>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</si>
  <si>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</si>
  <si>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</si>
  <si>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</si>
  <si>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</si>
  <si>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</si>
  <si>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</si>
  <si>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</si>
  <si>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</si>
  <si>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</si>
  <si>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</si>
  <si>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</si>
  <si>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</si>
  <si>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 xml:space="preserve">Naziv potrošačke jedinice: Agencija za upravljanje oduzetom imovinom </t>
  </si>
  <si>
    <t xml:space="preserve">Naziv potrošačke jedinice: Viši privredni sud 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</si>
  <si>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</si>
  <si>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</si>
  <si>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</si>
  <si>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</si>
  <si>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</si>
  <si>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</si>
  <si>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Okružni sud Prijedor</t>
  </si>
  <si>
    <t>Naziv potrošačke jedinice: Osnovni sud Šamac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</si>
  <si>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</si>
  <si>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</si>
  <si>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</si>
  <si>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</si>
  <si>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JU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</si>
  <si>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</si>
  <si>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</si>
  <si>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</si>
  <si>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Agencija za bezbjednost saobraćaja</t>
  </si>
  <si>
    <t>Naziv potrošačke jedinice: Glavna služba za reviziju javnog sektora Republike Srpske</t>
  </si>
  <si>
    <t>BUDžET REPUBLIKE SRPSKE ZA 2026 -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</si>
  <si>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</si>
  <si>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</si>
  <si>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</si>
  <si>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</si>
  <si>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</si>
  <si>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</si>
  <si>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</si>
  <si>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</si>
  <si>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Doznaka za projekat: "Fond za povratak BiH"</t>
  </si>
  <si>
    <t>Broj ministarstva: 05</t>
  </si>
  <si>
    <t>Broj ministarstva: 11</t>
  </si>
  <si>
    <t>Stipendije</t>
  </si>
  <si>
    <t>Broj ministarstva: 13</t>
  </si>
  <si>
    <t>Broj ministarstva: 14</t>
  </si>
  <si>
    <t>Broj ministarstva: 15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</si>
  <si>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</si>
  <si>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</si>
  <si>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</si>
  <si>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</si>
  <si>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</si>
  <si>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</si>
  <si>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37</t>
  </si>
  <si>
    <t>Finansiranje izborne kampanje u RS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</si>
  <si>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</si>
  <si>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</si>
  <si>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</si>
  <si>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</si>
  <si>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</si>
  <si>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</si>
  <si>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</si>
  <si>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</si>
  <si>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</si>
  <si>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</si>
  <si>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</si>
  <si>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</si>
  <si>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</si>
  <si>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 xml:space="preserve">Tekući grant Institutu za javno zdravstvo 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</si>
  <si>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</si>
  <si>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</si>
  <si>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</si>
  <si>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</si>
  <si>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Tekuće doznake - uvezivanje staža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</si>
  <si>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</si>
  <si>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</si>
  <si>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</si>
  <si>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</si>
  <si>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</si>
  <si>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</si>
  <si>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</si>
  <si>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</si>
  <si>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</si>
  <si>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</si>
  <si>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</si>
  <si>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</si>
  <si>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</si>
  <si>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</si>
  <si>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</si>
  <si>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</si>
  <si>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</si>
  <si>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</si>
  <si>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</si>
  <si>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</si>
  <si>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</si>
  <si>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</si>
  <si>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</si>
  <si>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Tekući grant za aktivnosti u oblasti tehnologije</t>
  </si>
  <si>
    <t>Doznake građanima u oblasti tehnologije</t>
  </si>
  <si>
    <t>Rashodi po osnovu kamata na primljene zajmove  u zemlji</t>
  </si>
  <si>
    <t>Rashodi za oglede i projekte</t>
  </si>
  <si>
    <t>Ostali nepomenuti rashodi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</si>
  <si>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</si>
  <si>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</si>
  <si>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</si>
  <si>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</si>
  <si>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</si>
  <si>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</si>
  <si>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</si>
  <si>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</si>
  <si>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</si>
  <si>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</si>
  <si>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</si>
  <si>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</si>
  <si>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</si>
  <si>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</si>
  <si>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</si>
  <si>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</si>
  <si>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</si>
  <si>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</si>
  <si>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</si>
  <si>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</si>
  <si>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</si>
  <si>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</si>
  <si>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</si>
  <si>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</si>
  <si>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</si>
  <si>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</si>
  <si>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</si>
  <si>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16</t>
  </si>
  <si>
    <t>Broj budžetske organizacije: 17</t>
  </si>
  <si>
    <t>Izdaci za otplatu neizmirenih obaveza iz ranijih godina</t>
  </si>
  <si>
    <t>Broj budžetske organizacije: 21</t>
  </si>
  <si>
    <t>Transferi za sufinansiranje projekata finansiranih iz sredstava međunarodnih finansijskih i nefinansijskih institucija</t>
  </si>
  <si>
    <t>Broj budžetske organizacije: 24</t>
  </si>
  <si>
    <t>Tekući grant institucijama, organizacijama i udruženjima za migracije i poslove readmisije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</si>
  <si>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</si>
  <si>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</si>
  <si>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</si>
  <si>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</si>
  <si>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</si>
  <si>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</si>
  <si>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</si>
  <si>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</si>
  <si>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</si>
  <si>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</si>
  <si>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</si>
  <si>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</si>
  <si>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</si>
  <si>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</si>
  <si>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</si>
  <si>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</si>
  <si>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</si>
  <si>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</si>
  <si>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</si>
  <si>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</si>
  <si>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</si>
  <si>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</si>
  <si>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</si>
  <si>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</si>
  <si>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</si>
  <si>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</si>
  <si>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</si>
  <si>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</si>
  <si>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</si>
  <si>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</si>
  <si>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80</t>
  </si>
  <si>
    <t>Broj budžetske organizacije: 82</t>
  </si>
  <si>
    <t>Broj budžetske organizacije: 91</t>
  </si>
  <si>
    <t>Izdaci za izgradnju i pribavljanje zgrada i ostalih objekata</t>
  </si>
  <si>
    <t>Tekući grantovi fondacijama i udruženjima građana</t>
  </si>
  <si>
    <t>Tekući grantovi Karitasu u Republici Srpskoj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</si>
  <si>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</si>
  <si>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</si>
  <si>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</si>
  <si>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</si>
  <si>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</si>
  <si>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</si>
  <si>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</si>
  <si>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</si>
  <si>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</si>
  <si>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</si>
  <si>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</si>
  <si>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Transferi jedinicama lokalne samouprave -  javne zdravstvene ustanove</t>
  </si>
  <si>
    <t>Transfer Fondu za zdravstveno osiguranje za izmirenje obaveza prema dijaliznim centrima</t>
  </si>
  <si>
    <t>Izdaci za nematerijalnu prozvedenu imovinu</t>
  </si>
  <si>
    <t>Subvencije nefinansijskim subjektima u oblasti veterinarstva</t>
  </si>
  <si>
    <t>Subvencije nefinansijskim subjektima u oblasti lovstva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</si>
  <si>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</si>
  <si>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</si>
  <si>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</si>
  <si>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</si>
  <si>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</si>
  <si>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</si>
  <si>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</si>
  <si>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</si>
  <si>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</si>
  <si>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</si>
  <si>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 xml:space="preserve">Transfer za Nacionalni park "Sutjeska" </t>
  </si>
  <si>
    <t>Transfer za Nacionalni park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</si>
  <si>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</si>
  <si>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</si>
  <si>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</si>
  <si>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</si>
  <si>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unapređenje materijalnog položaja boraca - ostalo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</si>
  <si>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</si>
  <si>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</si>
  <si>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</si>
  <si>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</si>
  <si>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</si>
  <si>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</si>
  <si>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</si>
  <si>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</si>
  <si>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</si>
  <si>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</si>
  <si>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</si>
  <si>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</si>
  <si>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</si>
  <si>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</si>
  <si>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</si>
  <si>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</si>
  <si>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</si>
  <si>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</si>
  <si>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</si>
  <si>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</si>
  <si>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</si>
  <si>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</si>
  <si>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</si>
  <si>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</si>
  <si>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</si>
  <si>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</si>
  <si>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</si>
  <si>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</si>
  <si>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</si>
  <si>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</si>
  <si>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</si>
  <si>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</si>
  <si>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po hartijama od vrijednosti u inostranstvu</t>
  </si>
  <si>
    <t>Ukupno Javne investicije:</t>
  </si>
  <si>
    <t>Rashodi za obilježavanje događaja od republičkog značaja</t>
  </si>
  <si>
    <t>Tekući grantovi poslaničim klubovima</t>
  </si>
  <si>
    <t>Rashodi za stručne usluge IT</t>
  </si>
  <si>
    <t>Rashodi za bruto naknade članovima komisija i radnih grupa</t>
  </si>
  <si>
    <t>Transfer za naučnoistraživački rad Akademije nauka i umjetnosti Republike Srpske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</si>
  <si>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</si>
  <si>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</si>
  <si>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</si>
  <si>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</si>
  <si>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</si>
  <si>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</si>
  <si>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</si>
  <si>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</si>
  <si>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</si>
  <si>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</si>
  <si>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</si>
  <si>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</si>
  <si>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</si>
  <si>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</si>
  <si>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</si>
  <si>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</si>
  <si>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</si>
  <si>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</si>
  <si>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</si>
  <si>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</si>
  <si>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</si>
  <si>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</si>
  <si>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Izdaci za otplatu neizmirenih obaveza iz ranijih godina - otpremnine po članu 152.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</si>
  <si>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</si>
  <si>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</si>
  <si>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</si>
  <si>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</si>
  <si>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</si>
  <si>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</si>
  <si>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</si>
  <si>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</si>
  <si>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Rashodi za stručno usavršavanje zaposlenih</t>
  </si>
  <si>
    <t>Projekat podrške humanitarnim i društveno korisnim akcijama i pokroviteljstva</t>
  </si>
  <si>
    <t>Projekat podrške za izgradnju, adaptaciju i opremanje objekata od značaja za širu društvenu zajednicu</t>
  </si>
  <si>
    <t>Projekat podrške za izgradnju, adaptaciju i opremanje objekata za djecu i omladinu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</si>
  <si>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</si>
  <si>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</si>
  <si>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</si>
  <si>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</si>
  <si>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</si>
  <si>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</si>
  <si>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</si>
  <si>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</si>
  <si>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</si>
  <si>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</si>
  <si>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</si>
  <si>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</si>
  <si>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</si>
  <si>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</si>
  <si>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</si>
  <si>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</si>
  <si>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</si>
  <si>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Centar za jednakost i ravnopravnost polova Republike Srpske</t>
  </si>
  <si>
    <t>Naziv potrošačke jedinice: Kancelarija pravnog predstavnika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</si>
  <si>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</si>
  <si>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</si>
  <si>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</si>
  <si>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</si>
  <si>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</si>
  <si>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</si>
  <si>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</si>
  <si>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</si>
  <si>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</si>
  <si>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</si>
  <si>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</si>
  <si>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</si>
  <si>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</si>
  <si>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</si>
  <si>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</si>
  <si>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</si>
  <si>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Srednje škole</t>
  </si>
  <si>
    <t>Broj potrošačke jedinice: 001-093</t>
  </si>
  <si>
    <t>Naziv potrošačke jedinice: Republički pedagoški zavod</t>
  </si>
  <si>
    <t>Naziv potrošačke jedinice: Institucije kulture</t>
  </si>
  <si>
    <t>Broj potrošačke jedinice: 001-073</t>
  </si>
  <si>
    <t>Naziv potrošačke jedinice: Republički zavod za zaštitu kulturno - istorijskog i prirodnog nasljeđa</t>
  </si>
  <si>
    <t>Naziv potrošačke jedinice: Republički sekretarijat za vjere</t>
  </si>
  <si>
    <t>Naziv potrošačke jedinice: Đački domovi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</si>
  <si>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</si>
  <si>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</si>
  <si>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</si>
  <si>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</si>
  <si>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</si>
  <si>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</si>
  <si>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</si>
  <si>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</si>
  <si>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</si>
  <si>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</si>
  <si>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</si>
  <si>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</si>
  <si>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</si>
  <si>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</si>
  <si>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</si>
  <si>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</si>
  <si>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</si>
  <si>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</si>
  <si>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</si>
  <si>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</si>
  <si>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</si>
  <si>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</si>
  <si>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</si>
  <si>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</si>
  <si>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</si>
  <si>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</si>
  <si>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</si>
  <si>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</si>
  <si>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</si>
  <si>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</si>
  <si>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</si>
  <si>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</si>
  <si>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</si>
  <si>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Okružno javno tužilaštvo Prijedor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</si>
  <si>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</si>
  <si>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</si>
  <si>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</si>
  <si>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</si>
  <si>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</si>
  <si>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</si>
  <si>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</si>
  <si>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</si>
  <si>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</si>
  <si>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</si>
  <si>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</si>
  <si>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</si>
  <si>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</si>
  <si>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</si>
  <si>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Ministarstvo zdravlja i socijalne zaštite</t>
  </si>
  <si>
    <t>Tekući grant Agenciji za sertifikaciju,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</si>
  <si>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</si>
  <si>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</si>
  <si>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</si>
  <si>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</si>
  <si>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</si>
  <si>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</si>
  <si>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</si>
  <si>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</si>
  <si>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</si>
  <si>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</si>
  <si>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</si>
  <si>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</si>
  <si>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</si>
  <si>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</si>
  <si>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</si>
  <si>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</si>
  <si>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</si>
  <si>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</si>
  <si>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</si>
  <si>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</si>
  <si>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Ministarstvo privrede i preduzetništva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</si>
  <si>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</si>
  <si>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</si>
  <si>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</si>
  <si>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</si>
  <si>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</si>
  <si>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</si>
  <si>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</si>
  <si>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</si>
  <si>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</si>
  <si>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</si>
  <si>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</si>
  <si>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</si>
  <si>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</si>
  <si>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</si>
  <si>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</si>
  <si>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</si>
  <si>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</si>
  <si>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</si>
  <si>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</si>
  <si>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</si>
  <si>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</si>
  <si>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</si>
  <si>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</si>
  <si>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</si>
  <si>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</si>
  <si>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</si>
  <si>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</si>
  <si>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Transferi za aktivnosti i rad Saveza za školski sport Republike Srpske</t>
  </si>
  <si>
    <t>Transfer Fondu za dječiju zaštitu - "Fond treće i četvrto dijete"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</si>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</sst>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sz val="10"/>
      <name val="Arial"/>
      <family val="2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sz val="2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9" fillId="0" borderId="0"/>
    <xf numFmtId="0" fontId="6" fillId="0" borderId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39" fillId="0" borderId="0" applyFont="0" applyFill="0" applyBorder="0" applyAlignment="0" applyProtection="0"/>
  </cellStyleXfs>
  <cellXfs count="290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66" fontId="36" fillId="0" borderId="0" xfId="0" applyNumberFormat="1" applyFont="1" applyFill="1" applyBorder="1" applyAlignment="1">
      <alignment horizontal="center" vertical="center"/>
    </xf>
    <xf numFmtId="166" fontId="37" fillId="0" borderId="0" xfId="0" applyNumberFormat="1" applyFont="1" applyFill="1" applyBorder="1" applyAlignment="1" applyProtection="1">
      <alignment horizontal="center" vertical="center"/>
    </xf>
    <xf numFmtId="166" fontId="36" fillId="0" borderId="0" xfId="0" applyNumberFormat="1" applyFont="1" applyFill="1" applyBorder="1" applyAlignment="1" applyProtection="1">
      <alignment horizontal="center" vertical="center"/>
    </xf>
    <xf numFmtId="166" fontId="36" fillId="0" borderId="0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Border="1" applyAlignment="1" applyProtection="1">
      <alignment horizontal="center" vertical="center"/>
    </xf>
    <xf numFmtId="166" fontId="35" fillId="0" borderId="0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Border="1" applyAlignment="1">
      <alignment horizontal="center" vertical="center"/>
    </xf>
    <xf numFmtId="166" fontId="37" fillId="0" borderId="0" xfId="0" applyNumberFormat="1" applyFont="1" applyFill="1" applyBorder="1" applyAlignment="1" applyProtection="1">
      <alignment horizontal="center" vertical="center" wrapText="1"/>
    </xf>
    <xf numFmtId="166" fontId="35" fillId="0" borderId="3" xfId="0" applyNumberFormat="1" applyFont="1" applyFill="1" applyBorder="1" applyAlignment="1" applyProtection="1">
      <alignment horizontal="center" vertical="center" wrapText="1"/>
    </xf>
    <xf numFmtId="166" fontId="35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166" fontId="35" fillId="0" borderId="7" xfId="0" applyNumberFormat="1" applyFont="1" applyFill="1" applyBorder="1" applyAlignment="1" applyProtection="1">
      <alignment horizontal="center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0" fontId="41" fillId="0" borderId="0" xfId="5" applyFont="1" applyFill="1" applyBorder="1" applyAlignment="1" applyProtection="1">
      <alignment vertical="center"/>
    </xf>
    <xf numFmtId="3" fontId="41" fillId="0" borderId="0" xfId="5" applyNumberFormat="1" applyFont="1" applyFill="1" applyBorder="1" applyAlignment="1" applyProtection="1">
      <alignment vertical="center"/>
    </xf>
    <xf numFmtId="166" fontId="41" fillId="0" borderId="0" xfId="5" applyNumberFormat="1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vertical="center" wrapText="1"/>
    </xf>
    <xf numFmtId="3" fontId="41" fillId="0" borderId="0" xfId="5" applyNumberFormat="1" applyFont="1" applyFill="1" applyBorder="1" applyAlignment="1" applyProtection="1">
      <alignment horizontal="right" vertical="center" wrapText="1"/>
    </xf>
    <xf numFmtId="0" fontId="40" fillId="0" borderId="2" xfId="5" applyFont="1" applyFill="1" applyBorder="1" applyAlignment="1" applyProtection="1">
      <alignment horizontal="center" vertical="center" wrapText="1"/>
    </xf>
    <xf numFmtId="0" fontId="40" fillId="0" borderId="7" xfId="5" applyFont="1" applyFill="1" applyBorder="1" applyAlignment="1" applyProtection="1">
      <alignment horizontal="center" vertical="center" wrapText="1"/>
    </xf>
    <xf numFmtId="3" fontId="40" fillId="0" borderId="7" xfId="0" applyNumberFormat="1" applyFont="1" applyFill="1" applyBorder="1" applyAlignment="1" applyProtection="1">
      <alignment horizontal="center" vertical="center" wrapText="1"/>
    </xf>
    <xf numFmtId="0" fontId="40" fillId="0" borderId="1" xfId="5" applyFont="1" applyFill="1" applyBorder="1" applyAlignment="1" applyProtection="1">
      <alignment horizontal="center" vertical="center" wrapText="1"/>
    </xf>
    <xf numFmtId="3" fontId="40" fillId="0" borderId="1" xfId="5" applyNumberFormat="1" applyFont="1" applyFill="1" applyBorder="1" applyAlignment="1" applyProtection="1">
      <alignment horizontal="center" vertical="center" wrapText="1"/>
    </xf>
    <xf numFmtId="0" fontId="40" fillId="0" borderId="0" xfId="5" applyFont="1" applyFill="1" applyBorder="1" applyAlignment="1" applyProtection="1">
      <alignment horizontal="center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166" fontId="40" fillId="0" borderId="0" xfId="5" applyNumberFormat="1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horizontal="right" vertical="center" wrapText="1"/>
    </xf>
    <xf numFmtId="0" fontId="41" fillId="0" borderId="0" xfId="5" applyFont="1" applyFill="1" applyBorder="1" applyAlignment="1" applyProtection="1">
      <alignment horizontal="left" vertical="center" wrapText="1"/>
    </xf>
    <xf numFmtId="1" fontId="41" fillId="4" borderId="2" xfId="0" applyNumberFormat="1" applyFont="1" applyFill="1" applyBorder="1" applyAlignment="1" applyProtection="1">
      <alignment horizontal="center" vertical="center"/>
    </xf>
    <xf numFmtId="0" fontId="40" fillId="4" borderId="7" xfId="0" applyFont="1" applyFill="1" applyBorder="1" applyAlignment="1" applyProtection="1">
      <alignment horizontal="left" vertical="center" wrapText="1"/>
    </xf>
    <xf numFmtId="3" fontId="40" fillId="4" borderId="7" xfId="0" applyNumberFormat="1" applyFont="1" applyFill="1" applyBorder="1" applyAlignment="1" applyProtection="1">
      <alignment horizontal="right" vertical="center" wrapText="1"/>
    </xf>
    <xf numFmtId="166" fontId="40" fillId="4" borderId="7" xfId="0" applyNumberFormat="1" applyFont="1" applyFill="1" applyBorder="1" applyAlignment="1" applyProtection="1">
      <alignment horizontal="center" vertical="center" wrapText="1"/>
    </xf>
    <xf numFmtId="0" fontId="40" fillId="3" borderId="0" xfId="5" applyFont="1" applyFill="1" applyBorder="1" applyAlignment="1" applyProtection="1">
      <alignment vertical="center"/>
    </xf>
    <xf numFmtId="1" fontId="41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2" applyFont="1" applyFill="1" applyBorder="1" applyAlignment="1" applyProtection="1">
      <alignment vertical="center" wrapText="1"/>
    </xf>
    <xf numFmtId="0" fontId="40" fillId="0" borderId="0" xfId="5" applyFont="1" applyFill="1" applyBorder="1" applyAlignment="1" applyProtection="1">
      <alignment horizontal="right" vertical="center" wrapText="1"/>
    </xf>
    <xf numFmtId="1" fontId="41" fillId="0" borderId="0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2" fillId="0" borderId="0" xfId="5" applyFont="1" applyFill="1" applyBorder="1" applyAlignment="1" applyProtection="1">
      <alignment vertical="center"/>
    </xf>
    <xf numFmtId="166" fontId="40" fillId="4" borderId="7" xfId="5" applyNumberFormat="1" applyFont="1" applyFill="1" applyBorder="1" applyAlignment="1" applyProtection="1">
      <alignment horizontal="center" vertical="center"/>
    </xf>
    <xf numFmtId="0" fontId="40" fillId="0" borderId="0" xfId="2" applyFont="1" applyFill="1" applyBorder="1" applyProtection="1"/>
    <xf numFmtId="0" fontId="41" fillId="0" borderId="0" xfId="2" applyFont="1" applyFill="1" applyBorder="1" applyAlignment="1" applyProtection="1">
      <alignment wrapText="1"/>
    </xf>
    <xf numFmtId="3" fontId="40" fillId="0" borderId="0" xfId="2" applyNumberFormat="1" applyFont="1" applyFill="1" applyBorder="1" applyAlignment="1" applyProtection="1">
      <alignment horizontal="right" wrapText="1"/>
    </xf>
    <xf numFmtId="0" fontId="41" fillId="0" borderId="0" xfId="2" applyFont="1" applyFill="1" applyBorder="1" applyProtection="1"/>
    <xf numFmtId="0" fontId="40" fillId="0" borderId="0" xfId="2" applyFont="1" applyFill="1" applyBorder="1" applyAlignment="1" applyProtection="1">
      <alignment vertical="center"/>
    </xf>
    <xf numFmtId="0" fontId="40" fillId="0" borderId="0" xfId="2" applyFont="1" applyFill="1" applyBorder="1" applyAlignment="1" applyProtection="1">
      <alignment vertical="center" wrapText="1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0" fillId="0" borderId="6" xfId="5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left" vertical="center"/>
    </xf>
    <xf numFmtId="0" fontId="40" fillId="0" borderId="0" xfId="2" applyFont="1" applyFill="1" applyBorder="1" applyAlignment="1" applyProtection="1">
      <alignment horizontal="center" vertical="center" wrapText="1"/>
    </xf>
    <xf numFmtId="166" fontId="40" fillId="0" borderId="0" xfId="2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left" vertical="center" wrapText="1"/>
    </xf>
    <xf numFmtId="0" fontId="43" fillId="0" borderId="0" xfId="2" applyFont="1" applyFill="1" applyBorder="1" applyAlignment="1" applyProtection="1">
      <alignment horizontal="left" vertical="center" wrapText="1"/>
    </xf>
    <xf numFmtId="3" fontId="43" fillId="0" borderId="0" xfId="2" applyNumberFormat="1" applyFont="1" applyFill="1" applyBorder="1" applyAlignment="1" applyProtection="1">
      <alignment horizontal="right" vertical="center" wrapText="1"/>
    </xf>
    <xf numFmtId="166" fontId="43" fillId="0" borderId="0" xfId="2" applyNumberFormat="1" applyFont="1" applyFill="1" applyBorder="1" applyAlignment="1" applyProtection="1">
      <alignment horizontal="center" vertical="center" wrapText="1"/>
    </xf>
    <xf numFmtId="0" fontId="41" fillId="0" borderId="0" xfId="2" quotePrefix="1" applyFont="1" applyFill="1" applyBorder="1" applyAlignment="1" applyProtection="1">
      <alignment horizontal="right" vertical="center"/>
    </xf>
    <xf numFmtId="0" fontId="41" fillId="0" borderId="0" xfId="2" applyFont="1" applyFill="1" applyBorder="1" applyAlignment="1" applyProtection="1">
      <alignment horizontal="left" vertical="center" wrapText="1"/>
    </xf>
    <xf numFmtId="3" fontId="41" fillId="0" borderId="0" xfId="2" quotePrefix="1" applyNumberFormat="1" applyFont="1" applyFill="1" applyBorder="1" applyAlignment="1" applyProtection="1">
      <alignment horizontal="right" vertical="center" wrapText="1"/>
    </xf>
    <xf numFmtId="166" fontId="41" fillId="0" borderId="0" xfId="2" quotePrefix="1" applyNumberFormat="1" applyFont="1" applyFill="1" applyBorder="1" applyAlignment="1" applyProtection="1">
      <alignment horizontal="center" vertical="center" wrapText="1"/>
    </xf>
    <xf numFmtId="0" fontId="43" fillId="0" borderId="0" xfId="2" quotePrefix="1" applyFont="1" applyFill="1" applyBorder="1" applyAlignment="1" applyProtection="1">
      <alignment horizontal="left" vertical="center"/>
    </xf>
    <xf numFmtId="0" fontId="43" fillId="0" borderId="0" xfId="2" applyFont="1" applyFill="1" applyBorder="1" applyAlignment="1" applyProtection="1">
      <alignment vertical="center" wrapText="1"/>
    </xf>
    <xf numFmtId="3" fontId="43" fillId="0" borderId="0" xfId="2" quotePrefix="1" applyNumberFormat="1" applyFont="1" applyFill="1" applyBorder="1" applyAlignment="1" applyProtection="1">
      <alignment horizontal="right" vertical="center" wrapText="1"/>
    </xf>
    <xf numFmtId="166" fontId="43" fillId="0" borderId="0" xfId="2" quotePrefix="1" applyNumberFormat="1" applyFont="1" applyFill="1" applyBorder="1" applyAlignment="1" applyProtection="1">
      <alignment horizontal="center" vertical="center" wrapText="1"/>
    </xf>
    <xf numFmtId="0" fontId="43" fillId="0" borderId="0" xfId="2" applyFont="1" applyFill="1" applyBorder="1" applyProtection="1"/>
    <xf numFmtId="0" fontId="40" fillId="0" borderId="0" xfId="2" quotePrefix="1" applyFont="1" applyFill="1" applyBorder="1" applyAlignment="1" applyProtection="1">
      <alignment horizontal="left" vertical="center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166" fontId="40" fillId="0" borderId="0" xfId="2" quotePrefix="1" applyNumberFormat="1" applyFont="1" applyFill="1" applyBorder="1" applyAlignment="1" applyProtection="1">
      <alignment horizontal="center" vertical="center" wrapText="1"/>
    </xf>
    <xf numFmtId="0" fontId="41" fillId="0" borderId="0" xfId="2" applyFont="1" applyFill="1" applyBorder="1" applyAlignment="1" applyProtection="1">
      <alignment horizontal="right" vertical="center"/>
    </xf>
    <xf numFmtId="3" fontId="41" fillId="0" borderId="0" xfId="2" applyNumberFormat="1" applyFont="1" applyFill="1" applyBorder="1" applyAlignment="1" applyProtection="1">
      <alignment horizontal="right" vertical="center" wrapText="1"/>
    </xf>
    <xf numFmtId="166" fontId="41" fillId="0" borderId="0" xfId="2" applyNumberFormat="1" applyFont="1" applyFill="1" applyBorder="1" applyAlignment="1" applyProtection="1">
      <alignment horizontal="center" vertical="center" wrapText="1"/>
    </xf>
    <xf numFmtId="0" fontId="43" fillId="0" borderId="0" xfId="2" quotePrefix="1" applyFont="1" applyFill="1" applyBorder="1" applyAlignment="1" applyProtection="1">
      <alignment horizontal="left" vertical="center" wrapText="1"/>
    </xf>
    <xf numFmtId="0" fontId="41" fillId="0" borderId="0" xfId="2" applyFont="1" applyFill="1" applyBorder="1" applyAlignment="1" applyProtection="1">
      <alignment vertical="center"/>
    </xf>
    <xf numFmtId="0" fontId="43" fillId="0" borderId="0" xfId="2" applyFont="1" applyFill="1" applyBorder="1" applyAlignment="1" applyProtection="1">
      <alignment horizontal="left" vertical="center"/>
    </xf>
    <xf numFmtId="0" fontId="40" fillId="3" borderId="0" xfId="2" applyFont="1" applyFill="1" applyBorder="1" applyProtection="1"/>
    <xf numFmtId="0" fontId="40" fillId="0" borderId="0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0" applyFont="1" applyFill="1" applyBorder="1" applyAlignment="1">
      <alignment vertical="center"/>
    </xf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 wrapText="1"/>
    </xf>
    <xf numFmtId="0" fontId="41" fillId="0" borderId="0" xfId="0" applyFont="1" applyFill="1" applyBorder="1" applyAlignment="1">
      <alignment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1" fontId="43" fillId="0" borderId="0" xfId="0" applyNumberFormat="1" applyFont="1" applyFill="1" applyBorder="1" applyAlignment="1" applyProtection="1">
      <alignment horizontal="left" vertical="center" wrapText="1"/>
    </xf>
    <xf numFmtId="2" fontId="43" fillId="0" borderId="0" xfId="0" applyNumberFormat="1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1" fontId="41" fillId="0" borderId="0" xfId="0" applyNumberFormat="1" applyFont="1" applyFill="1" applyBorder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>
      <alignment vertical="center"/>
    </xf>
    <xf numFmtId="1" fontId="41" fillId="0" borderId="0" xfId="0" applyNumberFormat="1" applyFont="1" applyFill="1" applyBorder="1" applyAlignment="1" applyProtection="1">
      <alignment vertical="center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right" vertical="center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41" fillId="3" borderId="0" xfId="0" applyFont="1" applyFill="1" applyBorder="1" applyAlignment="1">
      <alignment vertical="center" wrapText="1"/>
    </xf>
    <xf numFmtId="166" fontId="41" fillId="0" borderId="0" xfId="0" applyNumberFormat="1" applyFont="1" applyFill="1" applyBorder="1" applyAlignment="1" applyProtection="1">
      <alignment horizontal="center" vertical="center" wrapText="1"/>
    </xf>
    <xf numFmtId="1" fontId="41" fillId="4" borderId="0" xfId="0" applyNumberFormat="1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left" vertical="center" wrapText="1"/>
    </xf>
    <xf numFmtId="3" fontId="40" fillId="4" borderId="0" xfId="0" applyNumberFormat="1" applyFont="1" applyFill="1" applyBorder="1" applyAlignment="1" applyProtection="1">
      <alignment horizontal="right" vertical="center" wrapText="1"/>
    </xf>
    <xf numFmtId="166" fontId="40" fillId="4" borderId="0" xfId="0" applyNumberFormat="1" applyFont="1" applyFill="1" applyBorder="1" applyAlignment="1" applyProtection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 wrapText="1"/>
    </xf>
    <xf numFmtId="0" fontId="43" fillId="0" borderId="0" xfId="5" applyFont="1" applyFill="1" applyBorder="1" applyAlignment="1" applyProtection="1">
      <alignment horizontal="left" vertical="center" wrapText="1"/>
    </xf>
    <xf numFmtId="166" fontId="43" fillId="0" borderId="0" xfId="5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3" fontId="43" fillId="0" borderId="0" xfId="5" applyNumberFormat="1" applyFont="1" applyFill="1" applyBorder="1" applyAlignment="1" applyProtection="1">
      <alignment horizontal="right" vertical="center" wrapText="1"/>
    </xf>
    <xf numFmtId="0" fontId="43" fillId="0" borderId="0" xfId="5" applyFont="1" applyFill="1" applyBorder="1" applyAlignment="1" applyProtection="1">
      <alignment vertical="center"/>
    </xf>
    <xf numFmtId="0" fontId="41" fillId="0" borderId="0" xfId="5" applyFont="1" applyFill="1" applyBorder="1" applyAlignment="1" applyProtection="1">
      <alignment horizontal="right" vertical="center"/>
    </xf>
    <xf numFmtId="0" fontId="40" fillId="0" borderId="0" xfId="5" applyFont="1" applyFill="1" applyBorder="1" applyAlignment="1" applyProtection="1">
      <alignment horizontal="left" vertical="center"/>
    </xf>
    <xf numFmtId="0" fontId="40" fillId="0" borderId="0" xfId="5" applyFont="1" applyFill="1" applyBorder="1" applyAlignment="1" applyProtection="1">
      <alignment vertical="center" wrapText="1"/>
    </xf>
    <xf numFmtId="0" fontId="40" fillId="0" borderId="4" xfId="5" applyFont="1" applyFill="1" applyBorder="1" applyAlignment="1" applyProtection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 wrapText="1"/>
    </xf>
    <xf numFmtId="3" fontId="40" fillId="4" borderId="0" xfId="5" applyNumberFormat="1" applyFont="1" applyFill="1" applyBorder="1" applyAlignment="1" applyProtection="1">
      <alignment vertical="center"/>
    </xf>
    <xf numFmtId="166" fontId="40" fillId="4" borderId="0" xfId="5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3" fillId="2" borderId="0" xfId="8" applyFont="1" applyFill="1" applyBorder="1" applyAlignment="1" applyProtection="1">
      <alignment horizontal="right"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3" fontId="44" fillId="0" borderId="0" xfId="5" applyNumberFormat="1" applyFont="1" applyFill="1" applyBorder="1" applyAlignment="1" applyProtection="1">
      <alignment vertical="center"/>
    </xf>
    <xf numFmtId="3" fontId="44" fillId="0" borderId="0" xfId="0" applyNumberFormat="1" applyFont="1" applyFill="1" applyBorder="1" applyAlignment="1" applyProtection="1">
      <alignment horizontal="right" vertical="center" wrapText="1"/>
    </xf>
    <xf numFmtId="3" fontId="45" fillId="0" borderId="1" xfId="0" applyNumberFormat="1" applyFont="1" applyFill="1" applyBorder="1" applyAlignment="1" applyProtection="1">
      <alignment vertical="center"/>
    </xf>
    <xf numFmtId="166" fontId="45" fillId="0" borderId="1" xfId="0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horizontal="left"/>
    </xf>
    <xf numFmtId="1" fontId="34" fillId="0" borderId="0" xfId="0" applyNumberFormat="1" applyFont="1" applyFill="1" applyBorder="1" applyAlignment="1" applyProtection="1">
      <alignment horizontal="left"/>
    </xf>
    <xf numFmtId="0" fontId="32" fillId="0" borderId="0" xfId="0" applyFont="1" applyFill="1" applyBorder="1" applyAlignment="1" applyProtection="1">
      <alignment horizontal="lef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1" xfId="8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3FFFF"/>
      <color rgb="FFDDEBF7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8.75" x14ac:dyDescent="0.2"/>
  <cols>
    <col min="1" max="1" width="6" style="267" customWidth="1"/>
    <col min="2" max="2" width="13.7109375" style="267" customWidth="1"/>
    <col min="3" max="3" width="120.7109375" style="267" customWidth="1"/>
    <col min="4" max="4" width="11.140625" style="275" customWidth="1"/>
    <col min="5" max="5" width="7.140625" style="276" customWidth="1"/>
    <col min="6" max="256" width="9.140625" style="267"/>
    <col min="257" max="257" width="7.140625" style="267" customWidth="1"/>
    <col min="258" max="258" width="13.7109375" style="267" customWidth="1"/>
    <col min="259" max="259" width="154.28515625" style="267" customWidth="1"/>
    <col min="260" max="260" width="14.7109375" style="267" customWidth="1"/>
    <col min="261" max="261" width="7.140625" style="267" customWidth="1"/>
    <col min="262" max="512" width="9.140625" style="267"/>
    <col min="513" max="513" width="7.140625" style="267" customWidth="1"/>
    <col min="514" max="514" width="13.7109375" style="267" customWidth="1"/>
    <col min="515" max="515" width="154.28515625" style="267" customWidth="1"/>
    <col min="516" max="516" width="14.7109375" style="267" customWidth="1"/>
    <col min="517" max="517" width="7.140625" style="267" customWidth="1"/>
    <col min="518" max="768" width="9.140625" style="267"/>
    <col min="769" max="769" width="7.140625" style="267" customWidth="1"/>
    <col min="770" max="770" width="13.7109375" style="267" customWidth="1"/>
    <col min="771" max="771" width="154.28515625" style="267" customWidth="1"/>
    <col min="772" max="772" width="14.7109375" style="267" customWidth="1"/>
    <col min="773" max="773" width="7.140625" style="267" customWidth="1"/>
    <col min="774" max="1024" width="9.140625" style="267"/>
    <col min="1025" max="1025" width="7.140625" style="267" customWidth="1"/>
    <col min="1026" max="1026" width="13.7109375" style="267" customWidth="1"/>
    <col min="1027" max="1027" width="154.28515625" style="267" customWidth="1"/>
    <col min="1028" max="1028" width="14.7109375" style="267" customWidth="1"/>
    <col min="1029" max="1029" width="7.140625" style="267" customWidth="1"/>
    <col min="1030" max="1280" width="9.140625" style="267"/>
    <col min="1281" max="1281" width="7.140625" style="267" customWidth="1"/>
    <col min="1282" max="1282" width="13.7109375" style="267" customWidth="1"/>
    <col min="1283" max="1283" width="154.28515625" style="267" customWidth="1"/>
    <col min="1284" max="1284" width="14.7109375" style="267" customWidth="1"/>
    <col min="1285" max="1285" width="7.140625" style="267" customWidth="1"/>
    <col min="1286" max="1536" width="9.140625" style="267"/>
    <col min="1537" max="1537" width="7.140625" style="267" customWidth="1"/>
    <col min="1538" max="1538" width="13.7109375" style="267" customWidth="1"/>
    <col min="1539" max="1539" width="154.28515625" style="267" customWidth="1"/>
    <col min="1540" max="1540" width="14.7109375" style="267" customWidth="1"/>
    <col min="1541" max="1541" width="7.140625" style="267" customWidth="1"/>
    <col min="1542" max="1792" width="9.140625" style="267"/>
    <col min="1793" max="1793" width="7.140625" style="267" customWidth="1"/>
    <col min="1794" max="1794" width="13.7109375" style="267" customWidth="1"/>
    <col min="1795" max="1795" width="154.28515625" style="267" customWidth="1"/>
    <col min="1796" max="1796" width="14.7109375" style="267" customWidth="1"/>
    <col min="1797" max="1797" width="7.140625" style="267" customWidth="1"/>
    <col min="1798" max="2048" width="9.140625" style="267"/>
    <col min="2049" max="2049" width="7.140625" style="267" customWidth="1"/>
    <col min="2050" max="2050" width="13.7109375" style="267" customWidth="1"/>
    <col min="2051" max="2051" width="154.28515625" style="267" customWidth="1"/>
    <col min="2052" max="2052" width="14.7109375" style="267" customWidth="1"/>
    <col min="2053" max="2053" width="7.140625" style="267" customWidth="1"/>
    <col min="2054" max="2304" width="9.140625" style="267"/>
    <col min="2305" max="2305" width="7.140625" style="267" customWidth="1"/>
    <col min="2306" max="2306" width="13.7109375" style="267" customWidth="1"/>
    <col min="2307" max="2307" width="154.28515625" style="267" customWidth="1"/>
    <col min="2308" max="2308" width="14.7109375" style="267" customWidth="1"/>
    <col min="2309" max="2309" width="7.140625" style="267" customWidth="1"/>
    <col min="2310" max="2560" width="9.140625" style="267"/>
    <col min="2561" max="2561" width="7.140625" style="267" customWidth="1"/>
    <col min="2562" max="2562" width="13.7109375" style="267" customWidth="1"/>
    <col min="2563" max="2563" width="154.28515625" style="267" customWidth="1"/>
    <col min="2564" max="2564" width="14.7109375" style="267" customWidth="1"/>
    <col min="2565" max="2565" width="7.140625" style="267" customWidth="1"/>
    <col min="2566" max="2816" width="9.140625" style="267"/>
    <col min="2817" max="2817" width="7.140625" style="267" customWidth="1"/>
    <col min="2818" max="2818" width="13.7109375" style="267" customWidth="1"/>
    <col min="2819" max="2819" width="154.28515625" style="267" customWidth="1"/>
    <col min="2820" max="2820" width="14.7109375" style="267" customWidth="1"/>
    <col min="2821" max="2821" width="7.140625" style="267" customWidth="1"/>
    <col min="2822" max="3072" width="9.140625" style="267"/>
    <col min="3073" max="3073" width="7.140625" style="267" customWidth="1"/>
    <col min="3074" max="3074" width="13.7109375" style="267" customWidth="1"/>
    <col min="3075" max="3075" width="154.28515625" style="267" customWidth="1"/>
    <col min="3076" max="3076" width="14.7109375" style="267" customWidth="1"/>
    <col min="3077" max="3077" width="7.140625" style="267" customWidth="1"/>
    <col min="3078" max="3328" width="9.140625" style="267"/>
    <col min="3329" max="3329" width="7.140625" style="267" customWidth="1"/>
    <col min="3330" max="3330" width="13.7109375" style="267" customWidth="1"/>
    <col min="3331" max="3331" width="154.28515625" style="267" customWidth="1"/>
    <col min="3332" max="3332" width="14.7109375" style="267" customWidth="1"/>
    <col min="3333" max="3333" width="7.140625" style="267" customWidth="1"/>
    <col min="3334" max="3584" width="9.140625" style="267"/>
    <col min="3585" max="3585" width="7.140625" style="267" customWidth="1"/>
    <col min="3586" max="3586" width="13.7109375" style="267" customWidth="1"/>
    <col min="3587" max="3587" width="154.28515625" style="267" customWidth="1"/>
    <col min="3588" max="3588" width="14.7109375" style="267" customWidth="1"/>
    <col min="3589" max="3589" width="7.140625" style="267" customWidth="1"/>
    <col min="3590" max="3840" width="9.140625" style="267"/>
    <col min="3841" max="3841" width="7.140625" style="267" customWidth="1"/>
    <col min="3842" max="3842" width="13.7109375" style="267" customWidth="1"/>
    <col min="3843" max="3843" width="154.28515625" style="267" customWidth="1"/>
    <col min="3844" max="3844" width="14.7109375" style="267" customWidth="1"/>
    <col min="3845" max="3845" width="7.140625" style="267" customWidth="1"/>
    <col min="3846" max="4096" width="9.140625" style="267"/>
    <col min="4097" max="4097" width="7.140625" style="267" customWidth="1"/>
    <col min="4098" max="4098" width="13.7109375" style="267" customWidth="1"/>
    <col min="4099" max="4099" width="154.28515625" style="267" customWidth="1"/>
    <col min="4100" max="4100" width="14.7109375" style="267" customWidth="1"/>
    <col min="4101" max="4101" width="7.140625" style="267" customWidth="1"/>
    <col min="4102" max="4352" width="9.140625" style="267"/>
    <col min="4353" max="4353" width="7.140625" style="267" customWidth="1"/>
    <col min="4354" max="4354" width="13.7109375" style="267" customWidth="1"/>
    <col min="4355" max="4355" width="154.28515625" style="267" customWidth="1"/>
    <col min="4356" max="4356" width="14.7109375" style="267" customWidth="1"/>
    <col min="4357" max="4357" width="7.140625" style="267" customWidth="1"/>
    <col min="4358" max="4608" width="9.140625" style="267"/>
    <col min="4609" max="4609" width="7.140625" style="267" customWidth="1"/>
    <col min="4610" max="4610" width="13.7109375" style="267" customWidth="1"/>
    <col min="4611" max="4611" width="154.28515625" style="267" customWidth="1"/>
    <col min="4612" max="4612" width="14.7109375" style="267" customWidth="1"/>
    <col min="4613" max="4613" width="7.140625" style="267" customWidth="1"/>
    <col min="4614" max="4864" width="9.140625" style="267"/>
    <col min="4865" max="4865" width="7.140625" style="267" customWidth="1"/>
    <col min="4866" max="4866" width="13.7109375" style="267" customWidth="1"/>
    <col min="4867" max="4867" width="154.28515625" style="267" customWidth="1"/>
    <col min="4868" max="4868" width="14.7109375" style="267" customWidth="1"/>
    <col min="4869" max="4869" width="7.140625" style="267" customWidth="1"/>
    <col min="4870" max="5120" width="9.140625" style="267"/>
    <col min="5121" max="5121" width="7.140625" style="267" customWidth="1"/>
    <col min="5122" max="5122" width="13.7109375" style="267" customWidth="1"/>
    <col min="5123" max="5123" width="154.28515625" style="267" customWidth="1"/>
    <col min="5124" max="5124" width="14.7109375" style="267" customWidth="1"/>
    <col min="5125" max="5125" width="7.140625" style="267" customWidth="1"/>
    <col min="5126" max="5376" width="9.140625" style="267"/>
    <col min="5377" max="5377" width="7.140625" style="267" customWidth="1"/>
    <col min="5378" max="5378" width="13.7109375" style="267" customWidth="1"/>
    <col min="5379" max="5379" width="154.28515625" style="267" customWidth="1"/>
    <col min="5380" max="5380" width="14.7109375" style="267" customWidth="1"/>
    <col min="5381" max="5381" width="7.140625" style="267" customWidth="1"/>
    <col min="5382" max="5632" width="9.140625" style="267"/>
    <col min="5633" max="5633" width="7.140625" style="267" customWidth="1"/>
    <col min="5634" max="5634" width="13.7109375" style="267" customWidth="1"/>
    <col min="5635" max="5635" width="154.28515625" style="267" customWidth="1"/>
    <col min="5636" max="5636" width="14.7109375" style="267" customWidth="1"/>
    <col min="5637" max="5637" width="7.140625" style="267" customWidth="1"/>
    <col min="5638" max="5888" width="9.140625" style="267"/>
    <col min="5889" max="5889" width="7.140625" style="267" customWidth="1"/>
    <col min="5890" max="5890" width="13.7109375" style="267" customWidth="1"/>
    <col min="5891" max="5891" width="154.28515625" style="267" customWidth="1"/>
    <col min="5892" max="5892" width="14.7109375" style="267" customWidth="1"/>
    <col min="5893" max="5893" width="7.140625" style="267" customWidth="1"/>
    <col min="5894" max="6144" width="9.140625" style="267"/>
    <col min="6145" max="6145" width="7.140625" style="267" customWidth="1"/>
    <col min="6146" max="6146" width="13.7109375" style="267" customWidth="1"/>
    <col min="6147" max="6147" width="154.28515625" style="267" customWidth="1"/>
    <col min="6148" max="6148" width="14.7109375" style="267" customWidth="1"/>
    <col min="6149" max="6149" width="7.140625" style="267" customWidth="1"/>
    <col min="6150" max="6400" width="9.140625" style="267"/>
    <col min="6401" max="6401" width="7.140625" style="267" customWidth="1"/>
    <col min="6402" max="6402" width="13.7109375" style="267" customWidth="1"/>
    <col min="6403" max="6403" width="154.28515625" style="267" customWidth="1"/>
    <col min="6404" max="6404" width="14.7109375" style="267" customWidth="1"/>
    <col min="6405" max="6405" width="7.140625" style="267" customWidth="1"/>
    <col min="6406" max="6656" width="9.140625" style="267"/>
    <col min="6657" max="6657" width="7.140625" style="267" customWidth="1"/>
    <col min="6658" max="6658" width="13.7109375" style="267" customWidth="1"/>
    <col min="6659" max="6659" width="154.28515625" style="267" customWidth="1"/>
    <col min="6660" max="6660" width="14.7109375" style="267" customWidth="1"/>
    <col min="6661" max="6661" width="7.140625" style="267" customWidth="1"/>
    <col min="6662" max="6912" width="9.140625" style="267"/>
    <col min="6913" max="6913" width="7.140625" style="267" customWidth="1"/>
    <col min="6914" max="6914" width="13.7109375" style="267" customWidth="1"/>
    <col min="6915" max="6915" width="154.28515625" style="267" customWidth="1"/>
    <col min="6916" max="6916" width="14.7109375" style="267" customWidth="1"/>
    <col min="6917" max="6917" width="7.140625" style="267" customWidth="1"/>
    <col min="6918" max="7168" width="9.140625" style="267"/>
    <col min="7169" max="7169" width="7.140625" style="267" customWidth="1"/>
    <col min="7170" max="7170" width="13.7109375" style="267" customWidth="1"/>
    <col min="7171" max="7171" width="154.28515625" style="267" customWidth="1"/>
    <col min="7172" max="7172" width="14.7109375" style="267" customWidth="1"/>
    <col min="7173" max="7173" width="7.140625" style="267" customWidth="1"/>
    <col min="7174" max="7424" width="9.140625" style="267"/>
    <col min="7425" max="7425" width="7.140625" style="267" customWidth="1"/>
    <col min="7426" max="7426" width="13.7109375" style="267" customWidth="1"/>
    <col min="7427" max="7427" width="154.28515625" style="267" customWidth="1"/>
    <col min="7428" max="7428" width="14.7109375" style="267" customWidth="1"/>
    <col min="7429" max="7429" width="7.140625" style="267" customWidth="1"/>
    <col min="7430" max="7680" width="9.140625" style="267"/>
    <col min="7681" max="7681" width="7.140625" style="267" customWidth="1"/>
    <col min="7682" max="7682" width="13.7109375" style="267" customWidth="1"/>
    <col min="7683" max="7683" width="154.28515625" style="267" customWidth="1"/>
    <col min="7684" max="7684" width="14.7109375" style="267" customWidth="1"/>
    <col min="7685" max="7685" width="7.140625" style="267" customWidth="1"/>
    <col min="7686" max="7936" width="9.140625" style="267"/>
    <col min="7937" max="7937" width="7.140625" style="267" customWidth="1"/>
    <col min="7938" max="7938" width="13.7109375" style="267" customWidth="1"/>
    <col min="7939" max="7939" width="154.28515625" style="267" customWidth="1"/>
    <col min="7940" max="7940" width="14.7109375" style="267" customWidth="1"/>
    <col min="7941" max="7941" width="7.140625" style="267" customWidth="1"/>
    <col min="7942" max="8192" width="9.140625" style="267"/>
    <col min="8193" max="8193" width="7.140625" style="267" customWidth="1"/>
    <col min="8194" max="8194" width="13.7109375" style="267" customWidth="1"/>
    <col min="8195" max="8195" width="154.28515625" style="267" customWidth="1"/>
    <col min="8196" max="8196" width="14.7109375" style="267" customWidth="1"/>
    <col min="8197" max="8197" width="7.140625" style="267" customWidth="1"/>
    <col min="8198" max="8448" width="9.140625" style="267"/>
    <col min="8449" max="8449" width="7.140625" style="267" customWidth="1"/>
    <col min="8450" max="8450" width="13.7109375" style="267" customWidth="1"/>
    <col min="8451" max="8451" width="154.28515625" style="267" customWidth="1"/>
    <col min="8452" max="8452" width="14.7109375" style="267" customWidth="1"/>
    <col min="8453" max="8453" width="7.140625" style="267" customWidth="1"/>
    <col min="8454" max="8704" width="9.140625" style="267"/>
    <col min="8705" max="8705" width="7.140625" style="267" customWidth="1"/>
    <col min="8706" max="8706" width="13.7109375" style="267" customWidth="1"/>
    <col min="8707" max="8707" width="154.28515625" style="267" customWidth="1"/>
    <col min="8708" max="8708" width="14.7109375" style="267" customWidth="1"/>
    <col min="8709" max="8709" width="7.140625" style="267" customWidth="1"/>
    <col min="8710" max="8960" width="9.140625" style="267"/>
    <col min="8961" max="8961" width="7.140625" style="267" customWidth="1"/>
    <col min="8962" max="8962" width="13.7109375" style="267" customWidth="1"/>
    <col min="8963" max="8963" width="154.28515625" style="267" customWidth="1"/>
    <col min="8964" max="8964" width="14.7109375" style="267" customWidth="1"/>
    <col min="8965" max="8965" width="7.140625" style="267" customWidth="1"/>
    <col min="8966" max="9216" width="9.140625" style="267"/>
    <col min="9217" max="9217" width="7.140625" style="267" customWidth="1"/>
    <col min="9218" max="9218" width="13.7109375" style="267" customWidth="1"/>
    <col min="9219" max="9219" width="154.28515625" style="267" customWidth="1"/>
    <col min="9220" max="9220" width="14.7109375" style="267" customWidth="1"/>
    <col min="9221" max="9221" width="7.140625" style="267" customWidth="1"/>
    <col min="9222" max="9472" width="9.140625" style="267"/>
    <col min="9473" max="9473" width="7.140625" style="267" customWidth="1"/>
    <col min="9474" max="9474" width="13.7109375" style="267" customWidth="1"/>
    <col min="9475" max="9475" width="154.28515625" style="267" customWidth="1"/>
    <col min="9476" max="9476" width="14.7109375" style="267" customWidth="1"/>
    <col min="9477" max="9477" width="7.140625" style="267" customWidth="1"/>
    <col min="9478" max="9728" width="9.140625" style="267"/>
    <col min="9729" max="9729" width="7.140625" style="267" customWidth="1"/>
    <col min="9730" max="9730" width="13.7109375" style="267" customWidth="1"/>
    <col min="9731" max="9731" width="154.28515625" style="267" customWidth="1"/>
    <col min="9732" max="9732" width="14.7109375" style="267" customWidth="1"/>
    <col min="9733" max="9733" width="7.140625" style="267" customWidth="1"/>
    <col min="9734" max="9984" width="9.140625" style="267"/>
    <col min="9985" max="9985" width="7.140625" style="267" customWidth="1"/>
    <col min="9986" max="9986" width="13.7109375" style="267" customWidth="1"/>
    <col min="9987" max="9987" width="154.28515625" style="267" customWidth="1"/>
    <col min="9988" max="9988" width="14.7109375" style="267" customWidth="1"/>
    <col min="9989" max="9989" width="7.140625" style="267" customWidth="1"/>
    <col min="9990" max="10240" width="9.140625" style="267"/>
    <col min="10241" max="10241" width="7.140625" style="267" customWidth="1"/>
    <col min="10242" max="10242" width="13.7109375" style="267" customWidth="1"/>
    <col min="10243" max="10243" width="154.28515625" style="267" customWidth="1"/>
    <col min="10244" max="10244" width="14.7109375" style="267" customWidth="1"/>
    <col min="10245" max="10245" width="7.140625" style="267" customWidth="1"/>
    <col min="10246" max="10496" width="9.140625" style="267"/>
    <col min="10497" max="10497" width="7.140625" style="267" customWidth="1"/>
    <col min="10498" max="10498" width="13.7109375" style="267" customWidth="1"/>
    <col min="10499" max="10499" width="154.28515625" style="267" customWidth="1"/>
    <col min="10500" max="10500" width="14.7109375" style="267" customWidth="1"/>
    <col min="10501" max="10501" width="7.140625" style="267" customWidth="1"/>
    <col min="10502" max="10752" width="9.140625" style="267"/>
    <col min="10753" max="10753" width="7.140625" style="267" customWidth="1"/>
    <col min="10754" max="10754" width="13.7109375" style="267" customWidth="1"/>
    <col min="10755" max="10755" width="154.28515625" style="267" customWidth="1"/>
    <col min="10756" max="10756" width="14.7109375" style="267" customWidth="1"/>
    <col min="10757" max="10757" width="7.140625" style="267" customWidth="1"/>
    <col min="10758" max="11008" width="9.140625" style="267"/>
    <col min="11009" max="11009" width="7.140625" style="267" customWidth="1"/>
    <col min="11010" max="11010" width="13.7109375" style="267" customWidth="1"/>
    <col min="11011" max="11011" width="154.28515625" style="267" customWidth="1"/>
    <col min="11012" max="11012" width="14.7109375" style="267" customWidth="1"/>
    <col min="11013" max="11013" width="7.140625" style="267" customWidth="1"/>
    <col min="11014" max="11264" width="9.140625" style="267"/>
    <col min="11265" max="11265" width="7.140625" style="267" customWidth="1"/>
    <col min="11266" max="11266" width="13.7109375" style="267" customWidth="1"/>
    <col min="11267" max="11267" width="154.28515625" style="267" customWidth="1"/>
    <col min="11268" max="11268" width="14.7109375" style="267" customWidth="1"/>
    <col min="11269" max="11269" width="7.140625" style="267" customWidth="1"/>
    <col min="11270" max="11520" width="9.140625" style="267"/>
    <col min="11521" max="11521" width="7.140625" style="267" customWidth="1"/>
    <col min="11522" max="11522" width="13.7109375" style="267" customWidth="1"/>
    <col min="11523" max="11523" width="154.28515625" style="267" customWidth="1"/>
    <col min="11524" max="11524" width="14.7109375" style="267" customWidth="1"/>
    <col min="11525" max="11525" width="7.140625" style="267" customWidth="1"/>
    <col min="11526" max="11776" width="9.140625" style="267"/>
    <col min="11777" max="11777" width="7.140625" style="267" customWidth="1"/>
    <col min="11778" max="11778" width="13.7109375" style="267" customWidth="1"/>
    <col min="11779" max="11779" width="154.28515625" style="267" customWidth="1"/>
    <col min="11780" max="11780" width="14.7109375" style="267" customWidth="1"/>
    <col min="11781" max="11781" width="7.140625" style="267" customWidth="1"/>
    <col min="11782" max="12032" width="9.140625" style="267"/>
    <col min="12033" max="12033" width="7.140625" style="267" customWidth="1"/>
    <col min="12034" max="12034" width="13.7109375" style="267" customWidth="1"/>
    <col min="12035" max="12035" width="154.28515625" style="267" customWidth="1"/>
    <col min="12036" max="12036" width="14.7109375" style="267" customWidth="1"/>
    <col min="12037" max="12037" width="7.140625" style="267" customWidth="1"/>
    <col min="12038" max="12288" width="9.140625" style="267"/>
    <col min="12289" max="12289" width="7.140625" style="267" customWidth="1"/>
    <col min="12290" max="12290" width="13.7109375" style="267" customWidth="1"/>
    <col min="12291" max="12291" width="154.28515625" style="267" customWidth="1"/>
    <col min="12292" max="12292" width="14.7109375" style="267" customWidth="1"/>
    <col min="12293" max="12293" width="7.140625" style="267" customWidth="1"/>
    <col min="12294" max="12544" width="9.140625" style="267"/>
    <col min="12545" max="12545" width="7.140625" style="267" customWidth="1"/>
    <col min="12546" max="12546" width="13.7109375" style="267" customWidth="1"/>
    <col min="12547" max="12547" width="154.28515625" style="267" customWidth="1"/>
    <col min="12548" max="12548" width="14.7109375" style="267" customWidth="1"/>
    <col min="12549" max="12549" width="7.140625" style="267" customWidth="1"/>
    <col min="12550" max="12800" width="9.140625" style="267"/>
    <col min="12801" max="12801" width="7.140625" style="267" customWidth="1"/>
    <col min="12802" max="12802" width="13.7109375" style="267" customWidth="1"/>
    <col min="12803" max="12803" width="154.28515625" style="267" customWidth="1"/>
    <col min="12804" max="12804" width="14.7109375" style="267" customWidth="1"/>
    <col min="12805" max="12805" width="7.140625" style="267" customWidth="1"/>
    <col min="12806" max="13056" width="9.140625" style="267"/>
    <col min="13057" max="13057" width="7.140625" style="267" customWidth="1"/>
    <col min="13058" max="13058" width="13.7109375" style="267" customWidth="1"/>
    <col min="13059" max="13059" width="154.28515625" style="267" customWidth="1"/>
    <col min="13060" max="13060" width="14.7109375" style="267" customWidth="1"/>
    <col min="13061" max="13061" width="7.140625" style="267" customWidth="1"/>
    <col min="13062" max="13312" width="9.140625" style="267"/>
    <col min="13313" max="13313" width="7.140625" style="267" customWidth="1"/>
    <col min="13314" max="13314" width="13.7109375" style="267" customWidth="1"/>
    <col min="13315" max="13315" width="154.28515625" style="267" customWidth="1"/>
    <col min="13316" max="13316" width="14.7109375" style="267" customWidth="1"/>
    <col min="13317" max="13317" width="7.140625" style="267" customWidth="1"/>
    <col min="13318" max="13568" width="9.140625" style="267"/>
    <col min="13569" max="13569" width="7.140625" style="267" customWidth="1"/>
    <col min="13570" max="13570" width="13.7109375" style="267" customWidth="1"/>
    <col min="13571" max="13571" width="154.28515625" style="267" customWidth="1"/>
    <col min="13572" max="13572" width="14.7109375" style="267" customWidth="1"/>
    <col min="13573" max="13573" width="7.140625" style="267" customWidth="1"/>
    <col min="13574" max="13824" width="9.140625" style="267"/>
    <col min="13825" max="13825" width="7.140625" style="267" customWidth="1"/>
    <col min="13826" max="13826" width="13.7109375" style="267" customWidth="1"/>
    <col min="13827" max="13827" width="154.28515625" style="267" customWidth="1"/>
    <col min="13828" max="13828" width="14.7109375" style="267" customWidth="1"/>
    <col min="13829" max="13829" width="7.140625" style="267" customWidth="1"/>
    <col min="13830" max="14080" width="9.140625" style="267"/>
    <col min="14081" max="14081" width="7.140625" style="267" customWidth="1"/>
    <col min="14082" max="14082" width="13.7109375" style="267" customWidth="1"/>
    <col min="14083" max="14083" width="154.28515625" style="267" customWidth="1"/>
    <col min="14084" max="14084" width="14.7109375" style="267" customWidth="1"/>
    <col min="14085" max="14085" width="7.140625" style="267" customWidth="1"/>
    <col min="14086" max="14336" width="9.140625" style="267"/>
    <col min="14337" max="14337" width="7.140625" style="267" customWidth="1"/>
    <col min="14338" max="14338" width="13.7109375" style="267" customWidth="1"/>
    <col min="14339" max="14339" width="154.28515625" style="267" customWidth="1"/>
    <col min="14340" max="14340" width="14.7109375" style="267" customWidth="1"/>
    <col min="14341" max="14341" width="7.140625" style="267" customWidth="1"/>
    <col min="14342" max="14592" width="9.140625" style="267"/>
    <col min="14593" max="14593" width="7.140625" style="267" customWidth="1"/>
    <col min="14594" max="14594" width="13.7109375" style="267" customWidth="1"/>
    <col min="14595" max="14595" width="154.28515625" style="267" customWidth="1"/>
    <col min="14596" max="14596" width="14.7109375" style="267" customWidth="1"/>
    <col min="14597" max="14597" width="7.140625" style="267" customWidth="1"/>
    <col min="14598" max="14848" width="9.140625" style="267"/>
    <col min="14849" max="14849" width="7.140625" style="267" customWidth="1"/>
    <col min="14850" max="14850" width="13.7109375" style="267" customWidth="1"/>
    <col min="14851" max="14851" width="154.28515625" style="267" customWidth="1"/>
    <col min="14852" max="14852" width="14.7109375" style="267" customWidth="1"/>
    <col min="14853" max="14853" width="7.140625" style="267" customWidth="1"/>
    <col min="14854" max="15104" width="9.140625" style="267"/>
    <col min="15105" max="15105" width="7.140625" style="267" customWidth="1"/>
    <col min="15106" max="15106" width="13.7109375" style="267" customWidth="1"/>
    <col min="15107" max="15107" width="154.28515625" style="267" customWidth="1"/>
    <col min="15108" max="15108" width="14.7109375" style="267" customWidth="1"/>
    <col min="15109" max="15109" width="7.140625" style="267" customWidth="1"/>
    <col min="15110" max="15360" width="9.140625" style="267"/>
    <col min="15361" max="15361" width="7.140625" style="267" customWidth="1"/>
    <col min="15362" max="15362" width="13.7109375" style="267" customWidth="1"/>
    <col min="15363" max="15363" width="154.28515625" style="267" customWidth="1"/>
    <col min="15364" max="15364" width="14.7109375" style="267" customWidth="1"/>
    <col min="15365" max="15365" width="7.140625" style="267" customWidth="1"/>
    <col min="15366" max="15616" width="9.140625" style="267"/>
    <col min="15617" max="15617" width="7.140625" style="267" customWidth="1"/>
    <col min="15618" max="15618" width="13.7109375" style="267" customWidth="1"/>
    <col min="15619" max="15619" width="154.28515625" style="267" customWidth="1"/>
    <col min="15620" max="15620" width="14.7109375" style="267" customWidth="1"/>
    <col min="15621" max="15621" width="7.140625" style="267" customWidth="1"/>
    <col min="15622" max="15872" width="9.140625" style="267"/>
    <col min="15873" max="15873" width="7.140625" style="267" customWidth="1"/>
    <col min="15874" max="15874" width="13.7109375" style="267" customWidth="1"/>
    <col min="15875" max="15875" width="154.28515625" style="267" customWidth="1"/>
    <col min="15876" max="15876" width="14.7109375" style="267" customWidth="1"/>
    <col min="15877" max="15877" width="7.140625" style="267" customWidth="1"/>
    <col min="15878" max="16128" width="9.140625" style="267"/>
    <col min="16129" max="16129" width="7.140625" style="267" customWidth="1"/>
    <col min="16130" max="16130" width="13.7109375" style="267" customWidth="1"/>
    <col min="16131" max="16131" width="154.28515625" style="267" customWidth="1"/>
    <col min="16132" max="16132" width="14.7109375" style="267" customWidth="1"/>
    <col min="16133" max="16133" width="7.140625" style="267" customWidth="1"/>
    <col min="16134" max="16384" width="9.140625" style="267"/>
  </cols>
  <sheetData>
    <row r="1" spans="1:5" ht="26.25" customHeight="1" x14ac:dyDescent="0.2">
      <c r="A1" s="286" t="s">
        <v>148</v>
      </c>
      <c r="B1" s="286"/>
      <c r="C1" s="286"/>
      <c r="D1" s="286"/>
      <c r="E1" s="286"/>
    </row>
    <row r="2" spans="1:5" ht="18.75" customHeight="1" x14ac:dyDescent="0.2">
      <c r="B2" s="268" t="s">
        <v>14</v>
      </c>
      <c r="C2" s="269" t="s">
        <v>252</v>
      </c>
      <c r="D2" s="270">
        <v>4</v>
      </c>
      <c r="E2" s="271"/>
    </row>
    <row r="3" spans="1:5" ht="18.75" customHeight="1" x14ac:dyDescent="0.2">
      <c r="B3" s="268" t="s">
        <v>15</v>
      </c>
      <c r="C3" s="269" t="s">
        <v>204</v>
      </c>
      <c r="D3" s="270">
        <v>5</v>
      </c>
      <c r="E3" s="271"/>
    </row>
    <row r="4" spans="1:5" ht="18.75" customHeight="1" x14ac:dyDescent="0.2">
      <c r="B4" s="268" t="s">
        <v>16</v>
      </c>
      <c r="C4" s="269" t="s">
        <v>205</v>
      </c>
      <c r="D4" s="270">
        <v>6</v>
      </c>
      <c r="E4" s="271"/>
    </row>
    <row r="5" spans="1:5" ht="18.75" customHeight="1" x14ac:dyDescent="0.2">
      <c r="B5" s="268" t="s">
        <v>17</v>
      </c>
      <c r="C5" s="269" t="s">
        <v>152</v>
      </c>
      <c r="D5" s="270">
        <v>7</v>
      </c>
      <c r="E5" s="271"/>
    </row>
    <row r="6" spans="1:5" ht="18.75" customHeight="1" x14ac:dyDescent="0.2">
      <c r="B6" s="268" t="s">
        <v>18</v>
      </c>
      <c r="C6" s="269" t="s">
        <v>206</v>
      </c>
      <c r="D6" s="270">
        <v>7</v>
      </c>
      <c r="E6" s="271"/>
    </row>
    <row r="7" spans="1:5" ht="18.75" customHeight="1" x14ac:dyDescent="0.2">
      <c r="B7" s="272" t="s">
        <v>19</v>
      </c>
      <c r="C7" s="273" t="s">
        <v>157</v>
      </c>
      <c r="D7" s="270">
        <v>8</v>
      </c>
      <c r="E7" s="271"/>
    </row>
    <row r="8" spans="1:5" ht="18.75" customHeight="1" x14ac:dyDescent="0.2">
      <c r="B8" s="272" t="s">
        <v>20</v>
      </c>
      <c r="C8" s="273" t="s">
        <v>253</v>
      </c>
      <c r="D8" s="270">
        <v>9</v>
      </c>
      <c r="E8" s="271"/>
    </row>
    <row r="9" spans="1:5" ht="18.75" customHeight="1" x14ac:dyDescent="0.2">
      <c r="B9" s="272" t="s">
        <v>21</v>
      </c>
      <c r="C9" s="273" t="s">
        <v>158</v>
      </c>
      <c r="D9" s="270">
        <v>10</v>
      </c>
      <c r="E9" s="271"/>
    </row>
    <row r="10" spans="1:5" ht="18.75" customHeight="1" x14ac:dyDescent="0.2">
      <c r="B10" s="274" t="s">
        <v>22</v>
      </c>
      <c r="C10" s="273" t="s">
        <v>228</v>
      </c>
      <c r="D10" s="270">
        <v>11</v>
      </c>
      <c r="E10" s="271"/>
    </row>
    <row r="11" spans="1:5" ht="18.75" customHeight="1" x14ac:dyDescent="0.2">
      <c r="B11" s="274" t="s">
        <v>23</v>
      </c>
      <c r="C11" s="273" t="s">
        <v>207</v>
      </c>
      <c r="D11" s="270">
        <v>12</v>
      </c>
      <c r="E11" s="271"/>
    </row>
    <row r="12" spans="1:5" ht="18.75" customHeight="1" x14ac:dyDescent="0.2">
      <c r="B12" s="274" t="s">
        <v>24</v>
      </c>
      <c r="C12" s="273" t="s">
        <v>153</v>
      </c>
      <c r="D12" s="270">
        <v>12</v>
      </c>
      <c r="E12" s="271"/>
    </row>
    <row r="13" spans="1:5" ht="18.75" customHeight="1" x14ac:dyDescent="0.2">
      <c r="B13" s="274" t="s">
        <v>25</v>
      </c>
      <c r="C13" s="273" t="s">
        <v>229</v>
      </c>
      <c r="D13" s="270">
        <v>13</v>
      </c>
      <c r="E13" s="271"/>
    </row>
    <row r="14" spans="1:5" ht="18.75" customHeight="1" x14ac:dyDescent="0.2">
      <c r="B14" s="274" t="s">
        <v>26</v>
      </c>
      <c r="C14" s="273" t="s">
        <v>159</v>
      </c>
      <c r="D14" s="270">
        <v>13</v>
      </c>
      <c r="E14" s="271"/>
    </row>
    <row r="15" spans="1:5" ht="18.75" customHeight="1" x14ac:dyDescent="0.2">
      <c r="B15" s="272" t="s">
        <v>27</v>
      </c>
      <c r="C15" s="273" t="s">
        <v>160</v>
      </c>
      <c r="D15" s="270">
        <v>14</v>
      </c>
      <c r="E15" s="271"/>
    </row>
    <row r="16" spans="1:5" ht="18.75" customHeight="1" x14ac:dyDescent="0.2">
      <c r="B16" s="272" t="s">
        <v>28</v>
      </c>
      <c r="C16" s="273" t="s">
        <v>161</v>
      </c>
      <c r="D16" s="270">
        <v>15</v>
      </c>
      <c r="E16" s="271"/>
    </row>
    <row r="17" spans="2:5" ht="18.75" customHeight="1" x14ac:dyDescent="0.2">
      <c r="B17" s="272" t="s">
        <v>29</v>
      </c>
      <c r="C17" s="273" t="s">
        <v>200</v>
      </c>
      <c r="D17" s="270">
        <v>16</v>
      </c>
      <c r="E17" s="271"/>
    </row>
    <row r="18" spans="2:5" ht="18.75" customHeight="1" x14ac:dyDescent="0.2">
      <c r="B18" s="272" t="s">
        <v>30</v>
      </c>
      <c r="C18" s="273" t="s">
        <v>230</v>
      </c>
      <c r="D18" s="270">
        <v>17</v>
      </c>
      <c r="E18" s="271"/>
    </row>
    <row r="19" spans="2:5" ht="18.75" customHeight="1" x14ac:dyDescent="0.2">
      <c r="B19" s="272" t="s">
        <v>31</v>
      </c>
      <c r="C19" s="273" t="s">
        <v>231</v>
      </c>
      <c r="D19" s="270">
        <v>17</v>
      </c>
      <c r="E19" s="271"/>
    </row>
    <row r="20" spans="2:5" ht="18.75" customHeight="1" x14ac:dyDescent="0.2">
      <c r="B20" s="272" t="s">
        <v>32</v>
      </c>
      <c r="C20" s="273" t="s">
        <v>208</v>
      </c>
      <c r="D20" s="270">
        <v>18</v>
      </c>
      <c r="E20" s="271"/>
    </row>
    <row r="21" spans="2:5" ht="18.75" customHeight="1" x14ac:dyDescent="0.2">
      <c r="B21" s="274" t="s">
        <v>33</v>
      </c>
      <c r="C21" s="273" t="s">
        <v>162</v>
      </c>
      <c r="D21" s="270">
        <v>19</v>
      </c>
      <c r="E21" s="271"/>
    </row>
    <row r="22" spans="2:5" ht="18.75" customHeight="1" x14ac:dyDescent="0.2">
      <c r="B22" s="272" t="s">
        <v>34</v>
      </c>
      <c r="C22" s="273" t="s">
        <v>163</v>
      </c>
      <c r="D22" s="270">
        <v>19</v>
      </c>
      <c r="E22" s="271"/>
    </row>
    <row r="23" spans="2:5" ht="18.75" customHeight="1" x14ac:dyDescent="0.2">
      <c r="B23" s="272" t="s">
        <v>35</v>
      </c>
      <c r="C23" s="273" t="s">
        <v>209</v>
      </c>
      <c r="D23" s="270">
        <v>20</v>
      </c>
      <c r="E23" s="271"/>
    </row>
    <row r="24" spans="2:5" ht="18.75" customHeight="1" x14ac:dyDescent="0.2">
      <c r="B24" s="272" t="s">
        <v>36</v>
      </c>
      <c r="C24" s="273" t="s">
        <v>232</v>
      </c>
      <c r="D24" s="270">
        <v>21</v>
      </c>
      <c r="E24" s="271"/>
    </row>
    <row r="25" spans="2:5" ht="18.75" customHeight="1" x14ac:dyDescent="0.2">
      <c r="B25" s="272" t="s">
        <v>37</v>
      </c>
      <c r="C25" s="273" t="s">
        <v>233</v>
      </c>
      <c r="D25" s="270">
        <v>22</v>
      </c>
      <c r="E25" s="271"/>
    </row>
    <row r="26" spans="2:5" ht="18.75" customHeight="1" x14ac:dyDescent="0.2">
      <c r="B26" s="272" t="s">
        <v>38</v>
      </c>
      <c r="C26" s="273" t="s">
        <v>154</v>
      </c>
      <c r="D26" s="270">
        <v>23</v>
      </c>
      <c r="E26" s="271"/>
    </row>
    <row r="27" spans="2:5" ht="18.75" customHeight="1" x14ac:dyDescent="0.2">
      <c r="B27" s="272" t="s">
        <v>39</v>
      </c>
      <c r="C27" s="273" t="s">
        <v>254</v>
      </c>
      <c r="D27" s="270">
        <v>24</v>
      </c>
      <c r="E27" s="271"/>
    </row>
    <row r="28" spans="2:5" ht="18.75" customHeight="1" x14ac:dyDescent="0.2">
      <c r="B28" s="272" t="s">
        <v>40</v>
      </c>
      <c r="C28" s="273" t="s">
        <v>234</v>
      </c>
      <c r="D28" s="270">
        <v>25</v>
      </c>
      <c r="E28" s="271"/>
    </row>
    <row r="29" spans="2:5" ht="18.75" customHeight="1" x14ac:dyDescent="0.2">
      <c r="B29" s="272" t="s">
        <v>41</v>
      </c>
      <c r="C29" s="273" t="s">
        <v>235</v>
      </c>
      <c r="D29" s="270">
        <v>26</v>
      </c>
      <c r="E29" s="271"/>
    </row>
    <row r="30" spans="2:5" ht="18.75" customHeight="1" x14ac:dyDescent="0.2">
      <c r="B30" s="272" t="s">
        <v>42</v>
      </c>
      <c r="C30" s="273" t="s">
        <v>164</v>
      </c>
      <c r="D30" s="270">
        <v>27</v>
      </c>
      <c r="E30" s="271"/>
    </row>
    <row r="31" spans="2:5" ht="18.75" customHeight="1" x14ac:dyDescent="0.2">
      <c r="B31" s="272" t="s">
        <v>43</v>
      </c>
      <c r="C31" s="273" t="s">
        <v>165</v>
      </c>
      <c r="D31" s="270">
        <v>28</v>
      </c>
      <c r="E31" s="271"/>
    </row>
    <row r="32" spans="2:5" ht="18.75" customHeight="1" x14ac:dyDescent="0.2">
      <c r="B32" s="272" t="s">
        <v>44</v>
      </c>
      <c r="C32" s="273" t="s">
        <v>255</v>
      </c>
      <c r="D32" s="270">
        <v>29</v>
      </c>
      <c r="E32" s="271"/>
    </row>
    <row r="33" spans="2:5" ht="18.75" customHeight="1" x14ac:dyDescent="0.2">
      <c r="B33" s="272" t="s">
        <v>45</v>
      </c>
      <c r="C33" s="273" t="s">
        <v>166</v>
      </c>
      <c r="D33" s="270">
        <v>30</v>
      </c>
      <c r="E33" s="271"/>
    </row>
    <row r="34" spans="2:5" ht="18.75" customHeight="1" x14ac:dyDescent="0.2">
      <c r="B34" s="272" t="s">
        <v>46</v>
      </c>
      <c r="C34" s="273" t="s">
        <v>256</v>
      </c>
      <c r="D34" s="270">
        <v>31</v>
      </c>
      <c r="E34" s="271"/>
    </row>
    <row r="35" spans="2:5" ht="18.75" customHeight="1" x14ac:dyDescent="0.2">
      <c r="B35" s="274" t="s">
        <v>47</v>
      </c>
      <c r="C35" s="273" t="s">
        <v>257</v>
      </c>
      <c r="D35" s="270">
        <v>32</v>
      </c>
      <c r="E35" s="271"/>
    </row>
    <row r="36" spans="2:5" ht="18.75" customHeight="1" x14ac:dyDescent="0.2">
      <c r="B36" s="274" t="s">
        <v>48</v>
      </c>
      <c r="C36" s="273" t="s">
        <v>258</v>
      </c>
      <c r="D36" s="270">
        <v>33</v>
      </c>
      <c r="E36" s="271"/>
    </row>
    <row r="37" spans="2:5" ht="18.75" customHeight="1" x14ac:dyDescent="0.2">
      <c r="B37" s="272" t="s">
        <v>49</v>
      </c>
      <c r="C37" s="273" t="s">
        <v>210</v>
      </c>
      <c r="D37" s="270">
        <v>34</v>
      </c>
      <c r="E37" s="271"/>
    </row>
    <row r="38" spans="2:5" ht="18.75" customHeight="1" x14ac:dyDescent="0.2">
      <c r="B38" s="274" t="s">
        <v>50</v>
      </c>
      <c r="C38" s="273" t="s">
        <v>259</v>
      </c>
      <c r="D38" s="270">
        <v>35</v>
      </c>
      <c r="E38" s="271"/>
    </row>
    <row r="39" spans="2:5" ht="18.75" customHeight="1" x14ac:dyDescent="0.2">
      <c r="B39" s="274" t="s">
        <v>51</v>
      </c>
      <c r="C39" s="273" t="s">
        <v>201</v>
      </c>
      <c r="D39" s="270">
        <v>36</v>
      </c>
      <c r="E39" s="271"/>
    </row>
    <row r="40" spans="2:5" ht="18.75" customHeight="1" x14ac:dyDescent="0.2">
      <c r="B40" s="272" t="s">
        <v>52</v>
      </c>
      <c r="C40" s="273" t="s">
        <v>236</v>
      </c>
      <c r="D40" s="270">
        <v>37</v>
      </c>
      <c r="E40" s="271"/>
    </row>
    <row r="41" spans="2:5" ht="18.75" customHeight="1" x14ac:dyDescent="0.2">
      <c r="B41" s="272" t="s">
        <v>53</v>
      </c>
      <c r="C41" s="273" t="s">
        <v>237</v>
      </c>
      <c r="D41" s="270">
        <v>38</v>
      </c>
      <c r="E41" s="271"/>
    </row>
    <row r="42" spans="2:5" ht="18.75" customHeight="1" x14ac:dyDescent="0.2">
      <c r="B42" s="272" t="s">
        <v>54</v>
      </c>
      <c r="C42" s="273" t="s">
        <v>238</v>
      </c>
      <c r="D42" s="270">
        <v>39</v>
      </c>
      <c r="E42" s="271"/>
    </row>
    <row r="43" spans="2:5" ht="18.75" customHeight="1" x14ac:dyDescent="0.2">
      <c r="B43" s="274" t="s">
        <v>55</v>
      </c>
      <c r="C43" s="273" t="s">
        <v>202</v>
      </c>
      <c r="D43" s="270">
        <v>40</v>
      </c>
      <c r="E43" s="271"/>
    </row>
    <row r="44" spans="2:5" ht="18.75" customHeight="1" x14ac:dyDescent="0.2">
      <c r="B44" s="274" t="s">
        <v>56</v>
      </c>
      <c r="C44" s="273" t="s">
        <v>199</v>
      </c>
      <c r="D44" s="270">
        <v>41</v>
      </c>
      <c r="E44" s="271"/>
    </row>
    <row r="45" spans="2:5" ht="18.75" customHeight="1" x14ac:dyDescent="0.2">
      <c r="B45" s="274" t="s">
        <v>57</v>
      </c>
      <c r="C45" s="273" t="s">
        <v>167</v>
      </c>
      <c r="D45" s="270">
        <v>42</v>
      </c>
      <c r="E45" s="271"/>
    </row>
    <row r="46" spans="2:5" ht="18.75" customHeight="1" x14ac:dyDescent="0.2">
      <c r="B46" s="272" t="s">
        <v>58</v>
      </c>
      <c r="C46" s="273" t="s">
        <v>239</v>
      </c>
      <c r="D46" s="270">
        <v>43</v>
      </c>
      <c r="E46" s="271"/>
    </row>
    <row r="47" spans="2:5" ht="18.75" customHeight="1" x14ac:dyDescent="0.2">
      <c r="B47" s="274" t="s">
        <v>59</v>
      </c>
      <c r="C47" s="273" t="s">
        <v>240</v>
      </c>
      <c r="D47" s="270">
        <v>44</v>
      </c>
      <c r="E47" s="271"/>
    </row>
    <row r="48" spans="2:5" ht="18.75" customHeight="1" x14ac:dyDescent="0.2">
      <c r="B48" s="274" t="s">
        <v>60</v>
      </c>
      <c r="C48" s="273" t="s">
        <v>155</v>
      </c>
      <c r="D48" s="270">
        <v>45</v>
      </c>
      <c r="E48" s="271"/>
    </row>
    <row r="49" spans="2:5" ht="18.75" customHeight="1" x14ac:dyDescent="0.2">
      <c r="B49" s="274" t="s">
        <v>61</v>
      </c>
      <c r="C49" s="273" t="s">
        <v>203</v>
      </c>
      <c r="D49" s="270">
        <v>46</v>
      </c>
      <c r="E49" s="271"/>
    </row>
    <row r="50" spans="2:5" ht="18.75" customHeight="1" x14ac:dyDescent="0.2">
      <c r="B50" s="274" t="s">
        <v>62</v>
      </c>
      <c r="C50" s="273" t="s">
        <v>260</v>
      </c>
      <c r="D50" s="270">
        <v>47</v>
      </c>
      <c r="E50" s="271"/>
    </row>
    <row r="51" spans="2:5" ht="18.75" customHeight="1" x14ac:dyDescent="0.2">
      <c r="B51" s="274" t="s">
        <v>63</v>
      </c>
      <c r="C51" s="273" t="s">
        <v>261</v>
      </c>
      <c r="D51" s="270">
        <v>49</v>
      </c>
      <c r="E51" s="271"/>
    </row>
    <row r="52" spans="2:5" ht="18.75" customHeight="1" x14ac:dyDescent="0.2">
      <c r="B52" s="274" t="s">
        <v>64</v>
      </c>
      <c r="C52" s="273" t="s">
        <v>211</v>
      </c>
      <c r="D52" s="270">
        <v>50</v>
      </c>
      <c r="E52" s="271"/>
    </row>
    <row r="53" spans="2:5" ht="18.75" customHeight="1" x14ac:dyDescent="0.2">
      <c r="B53" s="274" t="s">
        <v>65</v>
      </c>
      <c r="C53" s="273" t="s">
        <v>212</v>
      </c>
      <c r="D53" s="270">
        <v>51</v>
      </c>
      <c r="E53" s="271"/>
    </row>
    <row r="54" spans="2:5" ht="18.75" customHeight="1" x14ac:dyDescent="0.2">
      <c r="B54" s="274" t="s">
        <v>66</v>
      </c>
      <c r="C54" s="273" t="s">
        <v>262</v>
      </c>
      <c r="D54" s="270">
        <v>51</v>
      </c>
      <c r="E54" s="271"/>
    </row>
    <row r="55" spans="2:5" ht="18.75" customHeight="1" x14ac:dyDescent="0.2">
      <c r="B55" s="274" t="s">
        <v>67</v>
      </c>
      <c r="C55" s="273" t="s">
        <v>263</v>
      </c>
      <c r="D55" s="270">
        <v>52</v>
      </c>
      <c r="E55" s="271"/>
    </row>
    <row r="56" spans="2:5" ht="18.75" customHeight="1" x14ac:dyDescent="0.2">
      <c r="B56" s="274" t="s">
        <v>68</v>
      </c>
      <c r="C56" s="273" t="s">
        <v>264</v>
      </c>
      <c r="D56" s="270">
        <v>53</v>
      </c>
      <c r="E56" s="271"/>
    </row>
    <row r="57" spans="2:5" ht="18.75" customHeight="1" x14ac:dyDescent="0.2">
      <c r="B57" s="274" t="s">
        <v>69</v>
      </c>
      <c r="C57" s="273" t="s">
        <v>265</v>
      </c>
      <c r="D57" s="270">
        <v>54</v>
      </c>
      <c r="E57" s="271"/>
    </row>
    <row r="58" spans="2:5" ht="18.75" customHeight="1" x14ac:dyDescent="0.2">
      <c r="B58" s="274" t="s">
        <v>70</v>
      </c>
      <c r="C58" s="273" t="s">
        <v>266</v>
      </c>
      <c r="D58" s="270">
        <v>54</v>
      </c>
      <c r="E58" s="271"/>
    </row>
    <row r="59" spans="2:5" ht="18.75" customHeight="1" x14ac:dyDescent="0.2">
      <c r="B59" s="274" t="s">
        <v>71</v>
      </c>
      <c r="C59" s="273" t="s">
        <v>168</v>
      </c>
      <c r="D59" s="270">
        <v>55</v>
      </c>
      <c r="E59" s="271"/>
    </row>
    <row r="60" spans="2:5" ht="18.75" customHeight="1" x14ac:dyDescent="0.2">
      <c r="B60" s="274" t="s">
        <v>72</v>
      </c>
      <c r="C60" s="273" t="s">
        <v>169</v>
      </c>
      <c r="D60" s="270">
        <v>56</v>
      </c>
      <c r="E60" s="271"/>
    </row>
    <row r="61" spans="2:5" ht="18.75" customHeight="1" x14ac:dyDescent="0.2">
      <c r="B61" s="274" t="s">
        <v>73</v>
      </c>
      <c r="C61" s="273" t="s">
        <v>170</v>
      </c>
      <c r="D61" s="270">
        <v>57</v>
      </c>
      <c r="E61" s="271"/>
    </row>
    <row r="62" spans="2:5" ht="18.75" customHeight="1" x14ac:dyDescent="0.2">
      <c r="B62" s="274" t="s">
        <v>74</v>
      </c>
      <c r="C62" s="273" t="s">
        <v>241</v>
      </c>
      <c r="D62" s="270">
        <v>58</v>
      </c>
      <c r="E62" s="271"/>
    </row>
    <row r="63" spans="2:5" ht="18.75" customHeight="1" x14ac:dyDescent="0.2">
      <c r="B63" s="274" t="s">
        <v>75</v>
      </c>
      <c r="C63" s="273" t="s">
        <v>171</v>
      </c>
      <c r="D63" s="270">
        <v>59</v>
      </c>
      <c r="E63" s="271"/>
    </row>
    <row r="64" spans="2:5" ht="18.75" customHeight="1" x14ac:dyDescent="0.2">
      <c r="B64" s="274" t="s">
        <v>76</v>
      </c>
      <c r="C64" s="273" t="s">
        <v>172</v>
      </c>
      <c r="D64" s="270">
        <v>60</v>
      </c>
      <c r="E64" s="271"/>
    </row>
    <row r="65" spans="2:5" ht="18.75" customHeight="1" x14ac:dyDescent="0.2">
      <c r="B65" s="274" t="s">
        <v>77</v>
      </c>
      <c r="C65" s="273" t="s">
        <v>242</v>
      </c>
      <c r="D65" s="270">
        <v>61</v>
      </c>
      <c r="E65" s="271"/>
    </row>
    <row r="66" spans="2:5" ht="18.75" customHeight="1" x14ac:dyDescent="0.2">
      <c r="B66" s="274" t="s">
        <v>78</v>
      </c>
      <c r="C66" s="273" t="s">
        <v>149</v>
      </c>
      <c r="D66" s="270">
        <v>62</v>
      </c>
      <c r="E66" s="271"/>
    </row>
    <row r="67" spans="2:5" ht="18.75" customHeight="1" x14ac:dyDescent="0.2">
      <c r="B67" s="274" t="s">
        <v>79</v>
      </c>
      <c r="C67" s="273" t="s">
        <v>150</v>
      </c>
      <c r="D67" s="270">
        <v>63</v>
      </c>
      <c r="E67" s="271"/>
    </row>
    <row r="68" spans="2:5" ht="18.75" customHeight="1" x14ac:dyDescent="0.2">
      <c r="B68" s="274" t="s">
        <v>80</v>
      </c>
      <c r="C68" s="273" t="s">
        <v>243</v>
      </c>
      <c r="D68" s="270">
        <v>64</v>
      </c>
      <c r="E68" s="271"/>
    </row>
    <row r="69" spans="2:5" ht="18.75" customHeight="1" x14ac:dyDescent="0.2">
      <c r="B69" s="274" t="s">
        <v>81</v>
      </c>
      <c r="C69" s="273" t="s">
        <v>151</v>
      </c>
      <c r="D69" s="270">
        <v>65</v>
      </c>
      <c r="E69" s="271"/>
    </row>
    <row r="70" spans="2:5" ht="18.75" customHeight="1" x14ac:dyDescent="0.2">
      <c r="B70" s="274" t="s">
        <v>82</v>
      </c>
      <c r="C70" s="273" t="s">
        <v>173</v>
      </c>
      <c r="D70" s="270">
        <v>66</v>
      </c>
      <c r="E70" s="271"/>
    </row>
    <row r="71" spans="2:5" ht="18.75" customHeight="1" x14ac:dyDescent="0.2">
      <c r="B71" s="274" t="s">
        <v>83</v>
      </c>
      <c r="C71" s="273" t="s">
        <v>174</v>
      </c>
      <c r="D71" s="270">
        <v>67</v>
      </c>
      <c r="E71" s="271"/>
    </row>
    <row r="72" spans="2:5" ht="18.75" customHeight="1" x14ac:dyDescent="0.2">
      <c r="B72" s="274" t="s">
        <v>84</v>
      </c>
      <c r="C72" s="273" t="s">
        <v>175</v>
      </c>
      <c r="D72" s="270">
        <v>67</v>
      </c>
      <c r="E72" s="271"/>
    </row>
    <row r="73" spans="2:5" ht="18.75" customHeight="1" x14ac:dyDescent="0.2">
      <c r="B73" s="274" t="s">
        <v>85</v>
      </c>
      <c r="C73" s="273" t="s">
        <v>267</v>
      </c>
      <c r="D73" s="270">
        <v>68</v>
      </c>
      <c r="E73" s="271"/>
    </row>
    <row r="74" spans="2:5" ht="18.75" customHeight="1" x14ac:dyDescent="0.2">
      <c r="B74" s="274" t="s">
        <v>86</v>
      </c>
      <c r="C74" s="273" t="s">
        <v>176</v>
      </c>
      <c r="D74" s="270">
        <v>69</v>
      </c>
      <c r="E74" s="271"/>
    </row>
    <row r="75" spans="2:5" ht="18.75" customHeight="1" x14ac:dyDescent="0.2">
      <c r="B75" s="274" t="s">
        <v>87</v>
      </c>
      <c r="C75" s="273" t="s">
        <v>177</v>
      </c>
      <c r="D75" s="270">
        <v>70</v>
      </c>
      <c r="E75" s="271"/>
    </row>
    <row r="76" spans="2:5" ht="18.75" customHeight="1" x14ac:dyDescent="0.2">
      <c r="B76" s="274" t="s">
        <v>88</v>
      </c>
      <c r="C76" s="273" t="s">
        <v>268</v>
      </c>
      <c r="D76" s="270">
        <v>71</v>
      </c>
      <c r="E76" s="271"/>
    </row>
    <row r="77" spans="2:5" ht="18.75" customHeight="1" x14ac:dyDescent="0.2">
      <c r="B77" s="274" t="s">
        <v>89</v>
      </c>
      <c r="C77" s="273" t="s">
        <v>178</v>
      </c>
      <c r="D77" s="270">
        <v>72</v>
      </c>
      <c r="E77" s="271"/>
    </row>
    <row r="78" spans="2:5" ht="18.75" customHeight="1" x14ac:dyDescent="0.2">
      <c r="B78" s="274" t="s">
        <v>90</v>
      </c>
      <c r="C78" s="273" t="s">
        <v>179</v>
      </c>
      <c r="D78" s="270">
        <v>73</v>
      </c>
      <c r="E78" s="271"/>
    </row>
    <row r="79" spans="2:5" ht="18.75" customHeight="1" x14ac:dyDescent="0.2">
      <c r="B79" s="274" t="s">
        <v>91</v>
      </c>
      <c r="C79" s="273" t="s">
        <v>180</v>
      </c>
      <c r="D79" s="270">
        <v>74</v>
      </c>
      <c r="E79" s="271"/>
    </row>
    <row r="80" spans="2:5" ht="18.75" customHeight="1" x14ac:dyDescent="0.2">
      <c r="B80" s="274" t="s">
        <v>92</v>
      </c>
      <c r="C80" s="273" t="s">
        <v>244</v>
      </c>
      <c r="D80" s="270">
        <v>75</v>
      </c>
      <c r="E80" s="271"/>
    </row>
    <row r="81" spans="2:5" ht="18.75" customHeight="1" x14ac:dyDescent="0.2">
      <c r="B81" s="274" t="s">
        <v>93</v>
      </c>
      <c r="C81" s="273" t="s">
        <v>181</v>
      </c>
      <c r="D81" s="270">
        <v>76</v>
      </c>
      <c r="E81" s="271"/>
    </row>
    <row r="82" spans="2:5" ht="18.75" customHeight="1" x14ac:dyDescent="0.2">
      <c r="B82" s="274" t="s">
        <v>94</v>
      </c>
      <c r="C82" s="273" t="s">
        <v>182</v>
      </c>
      <c r="D82" s="270">
        <v>77</v>
      </c>
      <c r="E82" s="271"/>
    </row>
    <row r="83" spans="2:5" ht="18.75" customHeight="1" x14ac:dyDescent="0.2">
      <c r="B83" s="274" t="s">
        <v>95</v>
      </c>
      <c r="C83" s="273" t="s">
        <v>183</v>
      </c>
      <c r="D83" s="270">
        <v>78</v>
      </c>
      <c r="E83" s="271"/>
    </row>
    <row r="84" spans="2:5" ht="18.75" customHeight="1" x14ac:dyDescent="0.2">
      <c r="B84" s="274" t="s">
        <v>96</v>
      </c>
      <c r="C84" s="273" t="s">
        <v>245</v>
      </c>
      <c r="D84" s="270">
        <v>79</v>
      </c>
      <c r="E84" s="271"/>
    </row>
    <row r="85" spans="2:5" ht="18.75" customHeight="1" x14ac:dyDescent="0.2">
      <c r="B85" s="274" t="s">
        <v>97</v>
      </c>
      <c r="C85" s="273" t="s">
        <v>213</v>
      </c>
      <c r="D85" s="270">
        <v>80</v>
      </c>
      <c r="E85" s="271"/>
    </row>
    <row r="86" spans="2:5" ht="18.75" customHeight="1" x14ac:dyDescent="0.2">
      <c r="B86" s="274" t="s">
        <v>98</v>
      </c>
      <c r="C86" s="273" t="s">
        <v>214</v>
      </c>
      <c r="D86" s="270">
        <v>81</v>
      </c>
      <c r="E86" s="271"/>
    </row>
    <row r="87" spans="2:5" ht="18.75" customHeight="1" x14ac:dyDescent="0.2">
      <c r="B87" s="274" t="s">
        <v>99</v>
      </c>
      <c r="C87" s="273" t="s">
        <v>269</v>
      </c>
      <c r="D87" s="270">
        <v>82</v>
      </c>
      <c r="E87" s="271"/>
    </row>
    <row r="88" spans="2:5" ht="18.75" customHeight="1" x14ac:dyDescent="0.2">
      <c r="B88" s="274" t="s">
        <v>100</v>
      </c>
      <c r="C88" s="273" t="s">
        <v>215</v>
      </c>
      <c r="D88" s="270">
        <v>83</v>
      </c>
      <c r="E88" s="271"/>
    </row>
    <row r="89" spans="2:5" ht="18.75" customHeight="1" x14ac:dyDescent="0.2">
      <c r="B89" s="274" t="s">
        <v>101</v>
      </c>
      <c r="C89" s="273" t="s">
        <v>216</v>
      </c>
      <c r="D89" s="270">
        <v>84</v>
      </c>
      <c r="E89" s="271"/>
    </row>
    <row r="90" spans="2:5" ht="18.75" customHeight="1" x14ac:dyDescent="0.2">
      <c r="B90" s="274" t="s">
        <v>102</v>
      </c>
      <c r="C90" s="273" t="s">
        <v>184</v>
      </c>
      <c r="D90" s="270">
        <v>85</v>
      </c>
      <c r="E90" s="271"/>
    </row>
    <row r="91" spans="2:5" ht="18.75" customHeight="1" x14ac:dyDescent="0.2">
      <c r="B91" s="274" t="s">
        <v>103</v>
      </c>
      <c r="C91" s="273" t="s">
        <v>246</v>
      </c>
      <c r="D91" s="270">
        <v>86</v>
      </c>
      <c r="E91" s="271"/>
    </row>
    <row r="92" spans="2:5" ht="18.75" customHeight="1" x14ac:dyDescent="0.2">
      <c r="B92" s="274" t="s">
        <v>104</v>
      </c>
      <c r="C92" s="273" t="s">
        <v>217</v>
      </c>
      <c r="D92" s="270">
        <v>87</v>
      </c>
      <c r="E92" s="271"/>
    </row>
    <row r="93" spans="2:5" ht="18.75" customHeight="1" x14ac:dyDescent="0.2">
      <c r="B93" s="274" t="s">
        <v>105</v>
      </c>
      <c r="C93" s="273" t="s">
        <v>270</v>
      </c>
      <c r="D93" s="270">
        <v>88</v>
      </c>
      <c r="E93" s="271"/>
    </row>
    <row r="94" spans="2:5" ht="18.75" customHeight="1" x14ac:dyDescent="0.2">
      <c r="B94" s="274" t="s">
        <v>106</v>
      </c>
      <c r="C94" s="273" t="s">
        <v>185</v>
      </c>
      <c r="D94" s="270">
        <v>89</v>
      </c>
      <c r="E94" s="271"/>
    </row>
    <row r="95" spans="2:5" ht="18.75" customHeight="1" x14ac:dyDescent="0.2">
      <c r="B95" s="274" t="s">
        <v>107</v>
      </c>
      <c r="C95" s="273" t="s">
        <v>186</v>
      </c>
      <c r="D95" s="270">
        <v>90</v>
      </c>
      <c r="E95" s="271"/>
    </row>
    <row r="96" spans="2:5" ht="18.75" customHeight="1" x14ac:dyDescent="0.2">
      <c r="B96" s="274" t="s">
        <v>108</v>
      </c>
      <c r="C96" s="273" t="s">
        <v>187</v>
      </c>
      <c r="D96" s="270">
        <v>91</v>
      </c>
      <c r="E96" s="271"/>
    </row>
    <row r="97" spans="2:5" ht="18.75" customHeight="1" x14ac:dyDescent="0.2">
      <c r="B97" s="274" t="s">
        <v>109</v>
      </c>
      <c r="C97" s="273" t="s">
        <v>247</v>
      </c>
      <c r="D97" s="270">
        <v>91</v>
      </c>
      <c r="E97" s="271"/>
    </row>
    <row r="98" spans="2:5" ht="18.75" customHeight="1" x14ac:dyDescent="0.2">
      <c r="B98" s="274" t="s">
        <v>110</v>
      </c>
      <c r="C98" s="273" t="s">
        <v>188</v>
      </c>
      <c r="D98" s="270">
        <v>92</v>
      </c>
      <c r="E98" s="271"/>
    </row>
    <row r="99" spans="2:5" ht="18.75" customHeight="1" x14ac:dyDescent="0.2">
      <c r="B99" s="274" t="s">
        <v>111</v>
      </c>
      <c r="C99" s="273" t="s">
        <v>189</v>
      </c>
      <c r="D99" s="270">
        <v>93</v>
      </c>
      <c r="E99" s="271"/>
    </row>
    <row r="100" spans="2:5" ht="18.75" customHeight="1" x14ac:dyDescent="0.2">
      <c r="B100" s="274" t="s">
        <v>112</v>
      </c>
      <c r="C100" s="273" t="s">
        <v>271</v>
      </c>
      <c r="D100" s="270">
        <v>94</v>
      </c>
      <c r="E100" s="271"/>
    </row>
    <row r="101" spans="2:5" ht="18.75" customHeight="1" x14ac:dyDescent="0.2">
      <c r="B101" s="274" t="s">
        <v>113</v>
      </c>
      <c r="C101" s="273" t="s">
        <v>190</v>
      </c>
      <c r="D101" s="270">
        <v>95</v>
      </c>
      <c r="E101" s="271"/>
    </row>
    <row r="102" spans="2:5" ht="18.75" customHeight="1" x14ac:dyDescent="0.2">
      <c r="B102" s="274" t="s">
        <v>114</v>
      </c>
      <c r="C102" s="273" t="s">
        <v>218</v>
      </c>
      <c r="D102" s="270">
        <v>96</v>
      </c>
      <c r="E102" s="271"/>
    </row>
    <row r="103" spans="2:5" ht="18.75" customHeight="1" x14ac:dyDescent="0.2">
      <c r="B103" s="274" t="s">
        <v>115</v>
      </c>
      <c r="C103" s="273" t="s">
        <v>191</v>
      </c>
      <c r="D103" s="270">
        <v>97</v>
      </c>
      <c r="E103" s="271"/>
    </row>
    <row r="104" spans="2:5" ht="18.75" customHeight="1" x14ac:dyDescent="0.2">
      <c r="B104" s="274" t="s">
        <v>116</v>
      </c>
      <c r="C104" s="273" t="s">
        <v>272</v>
      </c>
      <c r="D104" s="270">
        <v>98</v>
      </c>
      <c r="E104" s="271"/>
    </row>
    <row r="105" spans="2:5" ht="18.75" customHeight="1" x14ac:dyDescent="0.2">
      <c r="B105" s="274" t="s">
        <v>117</v>
      </c>
      <c r="C105" s="273" t="s">
        <v>219</v>
      </c>
      <c r="D105" s="270">
        <v>100</v>
      </c>
      <c r="E105" s="271"/>
    </row>
    <row r="106" spans="2:5" ht="18.75" customHeight="1" x14ac:dyDescent="0.2">
      <c r="B106" s="274" t="s">
        <v>118</v>
      </c>
      <c r="C106" s="273" t="s">
        <v>248</v>
      </c>
      <c r="D106" s="270">
        <v>101</v>
      </c>
      <c r="E106" s="271"/>
    </row>
    <row r="107" spans="2:5" ht="18.75" customHeight="1" x14ac:dyDescent="0.2">
      <c r="B107" s="274" t="s">
        <v>119</v>
      </c>
      <c r="C107" s="273" t="s">
        <v>273</v>
      </c>
      <c r="D107" s="270">
        <v>102</v>
      </c>
      <c r="E107" s="271"/>
    </row>
    <row r="108" spans="2:5" ht="18.75" customHeight="1" x14ac:dyDescent="0.2">
      <c r="B108" s="274" t="s">
        <v>120</v>
      </c>
      <c r="C108" s="273" t="s">
        <v>274</v>
      </c>
      <c r="D108" s="270">
        <v>102</v>
      </c>
      <c r="E108" s="271"/>
    </row>
    <row r="109" spans="2:5" ht="18.75" customHeight="1" x14ac:dyDescent="0.2">
      <c r="B109" s="274" t="s">
        <v>121</v>
      </c>
      <c r="C109" s="273" t="s">
        <v>220</v>
      </c>
      <c r="D109" s="270">
        <v>103</v>
      </c>
      <c r="E109" s="271"/>
    </row>
    <row r="110" spans="2:5" ht="18.75" customHeight="1" x14ac:dyDescent="0.2">
      <c r="B110" s="274" t="s">
        <v>122</v>
      </c>
      <c r="C110" s="273" t="s">
        <v>275</v>
      </c>
      <c r="D110" s="270">
        <v>104</v>
      </c>
      <c r="E110" s="271"/>
    </row>
    <row r="111" spans="2:5" ht="18.75" customHeight="1" x14ac:dyDescent="0.2">
      <c r="B111" s="274" t="s">
        <v>123</v>
      </c>
      <c r="C111" s="273" t="s">
        <v>221</v>
      </c>
      <c r="D111" s="270">
        <v>106</v>
      </c>
      <c r="E111" s="271"/>
    </row>
    <row r="112" spans="2:5" ht="18.75" customHeight="1" x14ac:dyDescent="0.2">
      <c r="B112" s="274" t="s">
        <v>124</v>
      </c>
      <c r="C112" s="273" t="s">
        <v>222</v>
      </c>
      <c r="D112" s="270">
        <v>107</v>
      </c>
      <c r="E112" s="271"/>
    </row>
    <row r="113" spans="2:5" ht="18.75" customHeight="1" x14ac:dyDescent="0.2">
      <c r="B113" s="274" t="s">
        <v>125</v>
      </c>
      <c r="C113" s="273" t="s">
        <v>192</v>
      </c>
      <c r="D113" s="270">
        <v>108</v>
      </c>
      <c r="E113" s="271"/>
    </row>
    <row r="114" spans="2:5" ht="18.75" customHeight="1" x14ac:dyDescent="0.2">
      <c r="B114" s="274" t="s">
        <v>126</v>
      </c>
      <c r="C114" s="273" t="s">
        <v>249</v>
      </c>
      <c r="D114" s="270">
        <v>109</v>
      </c>
      <c r="E114" s="271"/>
    </row>
    <row r="115" spans="2:5" ht="18.75" customHeight="1" x14ac:dyDescent="0.2">
      <c r="B115" s="274" t="s">
        <v>127</v>
      </c>
      <c r="C115" s="273" t="s">
        <v>193</v>
      </c>
      <c r="D115" s="270">
        <v>110</v>
      </c>
      <c r="E115" s="271"/>
    </row>
    <row r="116" spans="2:5" ht="18.75" customHeight="1" x14ac:dyDescent="0.2">
      <c r="B116" s="274" t="s">
        <v>128</v>
      </c>
      <c r="C116" s="273" t="s">
        <v>276</v>
      </c>
      <c r="D116" s="270">
        <v>111</v>
      </c>
      <c r="E116" s="271"/>
    </row>
    <row r="117" spans="2:5" ht="18.75" customHeight="1" x14ac:dyDescent="0.2">
      <c r="B117" s="274" t="s">
        <v>129</v>
      </c>
      <c r="C117" s="273" t="s">
        <v>277</v>
      </c>
      <c r="D117" s="270">
        <v>112</v>
      </c>
      <c r="E117" s="271"/>
    </row>
    <row r="118" spans="2:5" ht="18.75" customHeight="1" x14ac:dyDescent="0.2">
      <c r="B118" s="274" t="s">
        <v>130</v>
      </c>
      <c r="C118" s="273" t="s">
        <v>278</v>
      </c>
      <c r="D118" s="270">
        <v>113</v>
      </c>
      <c r="E118" s="271"/>
    </row>
    <row r="119" spans="2:5" ht="18.75" customHeight="1" x14ac:dyDescent="0.2">
      <c r="B119" s="274" t="s">
        <v>131</v>
      </c>
      <c r="C119" s="273" t="s">
        <v>223</v>
      </c>
      <c r="D119" s="270">
        <v>114</v>
      </c>
      <c r="E119" s="271"/>
    </row>
    <row r="120" spans="2:5" ht="18.75" customHeight="1" x14ac:dyDescent="0.2">
      <c r="B120" s="274" t="s">
        <v>132</v>
      </c>
      <c r="C120" s="273" t="s">
        <v>156</v>
      </c>
      <c r="D120" s="270">
        <v>115</v>
      </c>
      <c r="E120" s="271"/>
    </row>
    <row r="121" spans="2:5" ht="18.75" customHeight="1" x14ac:dyDescent="0.2">
      <c r="B121" s="274" t="s">
        <v>133</v>
      </c>
      <c r="C121" s="273" t="s">
        <v>224</v>
      </c>
      <c r="D121" s="270">
        <v>116</v>
      </c>
      <c r="E121" s="271"/>
    </row>
    <row r="122" spans="2:5" ht="18.75" customHeight="1" x14ac:dyDescent="0.2">
      <c r="B122" s="274" t="s">
        <v>134</v>
      </c>
      <c r="C122" s="273" t="s">
        <v>279</v>
      </c>
      <c r="D122" s="270">
        <v>117</v>
      </c>
      <c r="E122" s="271"/>
    </row>
    <row r="123" spans="2:5" ht="18.75" customHeight="1" x14ac:dyDescent="0.2">
      <c r="B123" s="274" t="s">
        <v>135</v>
      </c>
      <c r="C123" s="273" t="s">
        <v>250</v>
      </c>
      <c r="D123" s="270">
        <v>118</v>
      </c>
      <c r="E123" s="271"/>
    </row>
    <row r="124" spans="2:5" ht="18.75" customHeight="1" x14ac:dyDescent="0.2">
      <c r="B124" s="274" t="s">
        <v>136</v>
      </c>
      <c r="C124" s="273" t="s">
        <v>194</v>
      </c>
      <c r="D124" s="270">
        <v>119</v>
      </c>
      <c r="E124" s="271"/>
    </row>
    <row r="125" spans="2:5" ht="18.75" customHeight="1" x14ac:dyDescent="0.2">
      <c r="B125" s="274" t="s">
        <v>137</v>
      </c>
      <c r="C125" s="273" t="s">
        <v>195</v>
      </c>
      <c r="D125" s="270">
        <v>120</v>
      </c>
      <c r="E125" s="271"/>
    </row>
    <row r="126" spans="2:5" ht="18.75" customHeight="1" x14ac:dyDescent="0.2">
      <c r="B126" s="274" t="s">
        <v>138</v>
      </c>
      <c r="C126" s="273" t="s">
        <v>251</v>
      </c>
      <c r="D126" s="270">
        <v>121</v>
      </c>
      <c r="E126" s="271"/>
    </row>
    <row r="127" spans="2:5" ht="18.75" customHeight="1" x14ac:dyDescent="0.2">
      <c r="B127" s="274" t="s">
        <v>139</v>
      </c>
      <c r="C127" s="273" t="s">
        <v>280</v>
      </c>
      <c r="D127" s="270">
        <v>122</v>
      </c>
      <c r="E127" s="271"/>
    </row>
    <row r="128" spans="2:5" ht="18.75" customHeight="1" x14ac:dyDescent="0.2">
      <c r="B128" s="274" t="s">
        <v>140</v>
      </c>
      <c r="C128" s="273" t="s">
        <v>196</v>
      </c>
      <c r="D128" s="270">
        <v>124</v>
      </c>
      <c r="E128" s="271"/>
    </row>
    <row r="129" spans="2:5" ht="18.75" customHeight="1" x14ac:dyDescent="0.2">
      <c r="B129" s="274" t="s">
        <v>141</v>
      </c>
      <c r="C129" s="273" t="s">
        <v>225</v>
      </c>
      <c r="D129" s="270">
        <v>125</v>
      </c>
      <c r="E129" s="271"/>
    </row>
    <row r="130" spans="2:5" ht="18.75" customHeight="1" x14ac:dyDescent="0.2">
      <c r="B130" s="274" t="s">
        <v>142</v>
      </c>
      <c r="C130" s="273" t="s">
        <v>197</v>
      </c>
      <c r="D130" s="270">
        <v>126</v>
      </c>
      <c r="E130" s="271"/>
    </row>
    <row r="131" spans="2:5" ht="18.75" customHeight="1" x14ac:dyDescent="0.2">
      <c r="B131" s="274" t="s">
        <v>143</v>
      </c>
      <c r="C131" s="273" t="s">
        <v>226</v>
      </c>
      <c r="D131" s="270">
        <v>127</v>
      </c>
      <c r="E131" s="271"/>
    </row>
    <row r="132" spans="2:5" ht="18.75" customHeight="1" x14ac:dyDescent="0.2">
      <c r="B132" s="274" t="s">
        <v>144</v>
      </c>
      <c r="C132" s="273" t="s">
        <v>281</v>
      </c>
      <c r="D132" s="270">
        <v>129</v>
      </c>
      <c r="E132" s="271"/>
    </row>
    <row r="133" spans="2:5" ht="18.75" customHeight="1" x14ac:dyDescent="0.2">
      <c r="B133" s="268" t="s">
        <v>145</v>
      </c>
      <c r="C133" s="273" t="s">
        <v>227</v>
      </c>
      <c r="D133" s="270">
        <v>132</v>
      </c>
      <c r="E133" s="271"/>
    </row>
    <row r="134" spans="2:5" x14ac:dyDescent="0.2">
      <c r="B134" s="268" t="s">
        <v>146</v>
      </c>
      <c r="C134" s="273" t="s">
        <v>198</v>
      </c>
      <c r="D134" s="275">
        <v>158</v>
      </c>
    </row>
    <row r="135" spans="2:5" x14ac:dyDescent="0.2">
      <c r="C135" s="273"/>
    </row>
    <row r="136" spans="2:5" x14ac:dyDescent="0.2">
      <c r="C136" s="273"/>
    </row>
    <row r="137" spans="2:5" x14ac:dyDescent="0.2">
      <c r="C137" s="273"/>
    </row>
    <row r="138" spans="2:5" x14ac:dyDescent="0.2">
      <c r="C138" s="273"/>
    </row>
    <row r="139" spans="2:5" x14ac:dyDescent="0.2">
      <c r="C139" s="273"/>
    </row>
    <row r="140" spans="2:5" x14ac:dyDescent="0.2">
      <c r="C140" s="273"/>
    </row>
    <row r="141" spans="2:5" x14ac:dyDescent="0.2">
      <c r="C141" s="273"/>
    </row>
    <row r="142" spans="2:5" x14ac:dyDescent="0.2">
      <c r="C142" s="273"/>
    </row>
    <row r="143" spans="2:5" x14ac:dyDescent="0.2">
      <c r="C143" s="273"/>
    </row>
    <row r="144" spans="2:5" x14ac:dyDescent="0.2">
      <c r="C144" s="273"/>
    </row>
    <row r="145" spans="2:5" x14ac:dyDescent="0.2">
      <c r="C145" s="273"/>
    </row>
    <row r="146" spans="2:5" x14ac:dyDescent="0.2">
      <c r="C146" s="273"/>
    </row>
    <row r="147" spans="2:5" x14ac:dyDescent="0.2">
      <c r="C147" s="273"/>
    </row>
    <row r="148" spans="2:5" x14ac:dyDescent="0.2">
      <c r="C148" s="273"/>
    </row>
    <row r="149" spans="2:5" x14ac:dyDescent="0.2">
      <c r="B149" s="277"/>
      <c r="C149" s="273"/>
      <c r="D149" s="270"/>
      <c r="E149" s="277"/>
    </row>
    <row r="150" spans="2:5" x14ac:dyDescent="0.2">
      <c r="B150" s="277"/>
      <c r="C150" s="273"/>
      <c r="D150" s="270"/>
      <c r="E150" s="277"/>
    </row>
    <row r="151" spans="2:5" x14ac:dyDescent="0.2">
      <c r="B151" s="277"/>
      <c r="C151" s="273"/>
      <c r="D151" s="270"/>
      <c r="E151" s="277"/>
    </row>
    <row r="152" spans="2:5" x14ac:dyDescent="0.2">
      <c r="B152" s="277"/>
      <c r="C152" s="273"/>
      <c r="D152" s="270"/>
      <c r="E152" s="277"/>
    </row>
    <row r="153" spans="2:5" s="275" customFormat="1" x14ac:dyDescent="0.2">
      <c r="B153" s="277"/>
      <c r="C153" s="273"/>
      <c r="E153" s="276"/>
    </row>
    <row r="154" spans="2:5" s="275" customFormat="1" x14ac:dyDescent="0.2">
      <c r="B154" s="277"/>
      <c r="C154" s="273"/>
      <c r="E154" s="276"/>
    </row>
    <row r="155" spans="2:5" s="275" customFormat="1" x14ac:dyDescent="0.2">
      <c r="B155" s="277"/>
      <c r="C155" s="273"/>
      <c r="E155" s="276"/>
    </row>
    <row r="156" spans="2:5" s="275" customFormat="1" x14ac:dyDescent="0.2">
      <c r="B156" s="277"/>
      <c r="C156" s="273"/>
      <c r="E156" s="276"/>
    </row>
    <row r="157" spans="2:5" s="275" customFormat="1" x14ac:dyDescent="0.2">
      <c r="B157" s="277"/>
      <c r="C157" s="273"/>
      <c r="E157" s="276"/>
    </row>
    <row r="158" spans="2:5" s="275" customFormat="1" x14ac:dyDescent="0.2">
      <c r="B158" s="277"/>
      <c r="C158" s="273"/>
      <c r="E158" s="276"/>
    </row>
    <row r="159" spans="2:5" s="275" customFormat="1" x14ac:dyDescent="0.2">
      <c r="B159" s="277"/>
      <c r="C159" s="273"/>
      <c r="E159" s="276"/>
    </row>
    <row r="160" spans="2:5" s="275" customFormat="1" x14ac:dyDescent="0.2">
      <c r="B160" s="277"/>
      <c r="C160" s="273"/>
      <c r="E160" s="276"/>
    </row>
    <row r="161" spans="2:5" s="275" customFormat="1" x14ac:dyDescent="0.2">
      <c r="B161" s="277"/>
      <c r="C161" s="273"/>
      <c r="E161" s="276"/>
    </row>
    <row r="162" spans="2:5" s="275" customFormat="1" x14ac:dyDescent="0.2">
      <c r="B162" s="277"/>
      <c r="C162" s="273"/>
      <c r="E162" s="276"/>
    </row>
    <row r="163" spans="2:5" s="275" customFormat="1" x14ac:dyDescent="0.2">
      <c r="B163" s="277"/>
      <c r="C163" s="273"/>
      <c r="E163" s="276"/>
    </row>
    <row r="164" spans="2:5" s="275" customFormat="1" x14ac:dyDescent="0.2">
      <c r="B164" s="277"/>
      <c r="C164" s="273"/>
      <c r="E164" s="276"/>
    </row>
    <row r="165" spans="2:5" s="275" customFormat="1" x14ac:dyDescent="0.2">
      <c r="B165" s="277"/>
      <c r="C165" s="273"/>
      <c r="E165" s="276"/>
    </row>
    <row r="166" spans="2:5" s="275" customFormat="1" x14ac:dyDescent="0.2">
      <c r="B166" s="277"/>
      <c r="C166" s="273"/>
      <c r="E166" s="276"/>
    </row>
    <row r="167" spans="2:5" s="275" customFormat="1" x14ac:dyDescent="0.2">
      <c r="B167" s="277"/>
      <c r="C167" s="273"/>
      <c r="E167" s="276"/>
    </row>
    <row r="168" spans="2:5" s="275" customFormat="1" x14ac:dyDescent="0.2">
      <c r="B168" s="277"/>
      <c r="C168" s="273"/>
      <c r="E168" s="276"/>
    </row>
    <row r="169" spans="2:5" s="275" customFormat="1" x14ac:dyDescent="0.2">
      <c r="B169" s="277"/>
      <c r="C169" s="273"/>
      <c r="E169" s="276"/>
    </row>
    <row r="170" spans="2:5" s="275" customFormat="1" x14ac:dyDescent="0.2">
      <c r="B170" s="277"/>
      <c r="C170" s="273"/>
      <c r="E170" s="276"/>
    </row>
    <row r="171" spans="2:5" s="275" customFormat="1" x14ac:dyDescent="0.2">
      <c r="B171" s="277"/>
      <c r="C171" s="273"/>
      <c r="E171" s="276"/>
    </row>
    <row r="172" spans="2:5" s="275" customFormat="1" x14ac:dyDescent="0.2">
      <c r="B172" s="277"/>
      <c r="C172" s="273"/>
      <c r="E172" s="276"/>
    </row>
    <row r="173" spans="2:5" s="275" customFormat="1" x14ac:dyDescent="0.2">
      <c r="B173" s="277"/>
      <c r="C173" s="273"/>
      <c r="E173" s="276"/>
    </row>
    <row r="174" spans="2:5" s="275" customFormat="1" x14ac:dyDescent="0.2">
      <c r="B174" s="277"/>
      <c r="C174" s="273"/>
      <c r="E174" s="276"/>
    </row>
    <row r="175" spans="2:5" s="275" customFormat="1" x14ac:dyDescent="0.2">
      <c r="B175" s="277"/>
      <c r="C175" s="273"/>
      <c r="E175" s="276"/>
    </row>
    <row r="176" spans="2:5" s="275" customFormat="1" x14ac:dyDescent="0.2">
      <c r="B176" s="277"/>
      <c r="C176" s="273"/>
      <c r="E176" s="276"/>
    </row>
    <row r="177" spans="2:5" s="275" customFormat="1" x14ac:dyDescent="0.2">
      <c r="B177" s="277"/>
      <c r="C177" s="273"/>
      <c r="E177" s="276"/>
    </row>
    <row r="178" spans="2:5" s="275" customFormat="1" x14ac:dyDescent="0.2">
      <c r="B178" s="277"/>
      <c r="C178" s="273"/>
      <c r="E178" s="276"/>
    </row>
    <row r="179" spans="2:5" s="275" customFormat="1" x14ac:dyDescent="0.2">
      <c r="B179" s="277"/>
      <c r="C179" s="273"/>
      <c r="E179" s="276"/>
    </row>
    <row r="180" spans="2:5" s="275" customFormat="1" x14ac:dyDescent="0.2">
      <c r="B180" s="277"/>
      <c r="C180" s="273"/>
      <c r="E180" s="276"/>
    </row>
    <row r="181" spans="2:5" s="275" customFormat="1" x14ac:dyDescent="0.2">
      <c r="B181" s="277"/>
      <c r="C181" s="273"/>
      <c r="E181" s="276"/>
    </row>
    <row r="182" spans="2:5" s="275" customFormat="1" x14ac:dyDescent="0.2">
      <c r="B182" s="277"/>
      <c r="C182" s="273"/>
      <c r="E182" s="276"/>
    </row>
    <row r="183" spans="2:5" s="275" customFormat="1" x14ac:dyDescent="0.2">
      <c r="B183" s="277"/>
      <c r="C183" s="273"/>
      <c r="E183" s="276"/>
    </row>
    <row r="184" spans="2:5" s="275" customFormat="1" x14ac:dyDescent="0.2">
      <c r="B184" s="277"/>
      <c r="C184" s="273"/>
      <c r="E184" s="276"/>
    </row>
    <row r="185" spans="2:5" s="275" customFormat="1" x14ac:dyDescent="0.2">
      <c r="B185" s="277"/>
      <c r="C185" s="273"/>
      <c r="E185" s="276"/>
    </row>
    <row r="186" spans="2:5" s="275" customFormat="1" x14ac:dyDescent="0.2">
      <c r="B186" s="277"/>
      <c r="C186" s="273"/>
      <c r="E186" s="276"/>
    </row>
    <row r="187" spans="2:5" s="275" customFormat="1" x14ac:dyDescent="0.2">
      <c r="B187" s="277"/>
      <c r="C187" s="273"/>
      <c r="E187" s="276"/>
    </row>
    <row r="188" spans="2:5" s="275" customFormat="1" x14ac:dyDescent="0.2">
      <c r="B188" s="277"/>
      <c r="C188" s="273"/>
      <c r="E188" s="276"/>
    </row>
    <row r="189" spans="2:5" s="275" customFormat="1" x14ac:dyDescent="0.2">
      <c r="B189" s="277"/>
      <c r="C189" s="273"/>
      <c r="E189" s="276"/>
    </row>
    <row r="190" spans="2:5" s="275" customFormat="1" x14ac:dyDescent="0.2">
      <c r="B190" s="277"/>
      <c r="C190" s="273"/>
      <c r="E190" s="276"/>
    </row>
    <row r="191" spans="2:5" s="275" customFormat="1" x14ac:dyDescent="0.2">
      <c r="B191" s="277"/>
      <c r="C191" s="273"/>
      <c r="E191" s="276"/>
    </row>
    <row r="192" spans="2:5" s="275" customFormat="1" x14ac:dyDescent="0.2">
      <c r="B192" s="277"/>
      <c r="C192" s="273"/>
      <c r="E192" s="276"/>
    </row>
    <row r="193" spans="2:5" s="275" customFormat="1" x14ac:dyDescent="0.2">
      <c r="B193" s="277"/>
      <c r="C193" s="273"/>
      <c r="E193" s="276"/>
    </row>
    <row r="194" spans="2:5" s="275" customFormat="1" x14ac:dyDescent="0.2">
      <c r="B194" s="277"/>
      <c r="C194" s="273"/>
      <c r="E194" s="276"/>
    </row>
    <row r="195" spans="2:5" s="275" customFormat="1" x14ac:dyDescent="0.2">
      <c r="B195" s="277"/>
      <c r="C195" s="273"/>
      <c r="E195" s="276"/>
    </row>
    <row r="196" spans="2:5" s="275" customFormat="1" x14ac:dyDescent="0.2">
      <c r="B196" s="277"/>
      <c r="C196" s="273"/>
      <c r="E196" s="276"/>
    </row>
    <row r="197" spans="2:5" s="275" customFormat="1" x14ac:dyDescent="0.2">
      <c r="B197" s="277"/>
      <c r="C197" s="273"/>
      <c r="E197" s="276"/>
    </row>
    <row r="198" spans="2:5" s="275" customFormat="1" x14ac:dyDescent="0.2">
      <c r="B198" s="277"/>
      <c r="C198" s="273"/>
      <c r="E198" s="276"/>
    </row>
    <row r="199" spans="2:5" s="275" customFormat="1" x14ac:dyDescent="0.2">
      <c r="B199" s="277"/>
      <c r="C199" s="273"/>
      <c r="E199" s="276"/>
    </row>
    <row r="200" spans="2:5" s="275" customFormat="1" x14ac:dyDescent="0.2">
      <c r="B200" s="277"/>
      <c r="C200" s="273"/>
      <c r="E200" s="276"/>
    </row>
    <row r="201" spans="2:5" s="275" customFormat="1" x14ac:dyDescent="0.2">
      <c r="B201" s="277"/>
      <c r="C201" s="273"/>
      <c r="E201" s="276"/>
    </row>
    <row r="202" spans="2:5" s="275" customFormat="1" x14ac:dyDescent="0.2">
      <c r="B202" s="277"/>
      <c r="C202" s="273"/>
      <c r="E202" s="276"/>
    </row>
    <row r="203" spans="2:5" s="275" customFormat="1" x14ac:dyDescent="0.2">
      <c r="B203" s="277"/>
      <c r="C203" s="273"/>
      <c r="E203" s="276"/>
    </row>
    <row r="204" spans="2:5" s="275" customFormat="1" x14ac:dyDescent="0.2">
      <c r="B204" s="277"/>
      <c r="C204" s="273"/>
      <c r="E204" s="276"/>
    </row>
    <row r="205" spans="2:5" s="275" customFormat="1" x14ac:dyDescent="0.2">
      <c r="B205" s="277"/>
      <c r="C205" s="273"/>
      <c r="E205" s="276"/>
    </row>
    <row r="206" spans="2:5" s="275" customFormat="1" x14ac:dyDescent="0.2">
      <c r="B206" s="277"/>
      <c r="C206" s="273"/>
      <c r="E206" s="276"/>
    </row>
    <row r="207" spans="2:5" s="275" customFormat="1" x14ac:dyDescent="0.2">
      <c r="B207" s="277"/>
      <c r="C207" s="273"/>
      <c r="E207" s="276"/>
    </row>
    <row r="208" spans="2:5" s="275" customFormat="1" x14ac:dyDescent="0.2">
      <c r="B208" s="277"/>
      <c r="C208" s="273"/>
      <c r="E208" s="276"/>
    </row>
    <row r="209" spans="2:5" s="275" customFormat="1" x14ac:dyDescent="0.2">
      <c r="B209" s="277"/>
      <c r="C209" s="273"/>
      <c r="E209" s="276"/>
    </row>
    <row r="210" spans="2:5" s="275" customFormat="1" x14ac:dyDescent="0.2">
      <c r="B210" s="277"/>
      <c r="C210" s="273"/>
      <c r="E210" s="276"/>
    </row>
    <row r="211" spans="2:5" s="275" customFormat="1" x14ac:dyDescent="0.2">
      <c r="B211" s="277"/>
      <c r="C211" s="273"/>
      <c r="E211" s="276"/>
    </row>
    <row r="212" spans="2:5" s="275" customFormat="1" x14ac:dyDescent="0.2">
      <c r="B212" s="277"/>
      <c r="C212" s="273"/>
      <c r="E212" s="276"/>
    </row>
    <row r="213" spans="2:5" s="275" customFormat="1" x14ac:dyDescent="0.2">
      <c r="B213" s="277"/>
      <c r="C213" s="273"/>
      <c r="E213" s="276"/>
    </row>
    <row r="214" spans="2:5" s="275" customFormat="1" x14ac:dyDescent="0.2">
      <c r="B214" s="277"/>
      <c r="C214" s="273"/>
      <c r="E214" s="276"/>
    </row>
    <row r="215" spans="2:5" s="275" customFormat="1" x14ac:dyDescent="0.2">
      <c r="B215" s="277"/>
      <c r="C215" s="273"/>
      <c r="E215" s="276"/>
    </row>
    <row r="216" spans="2:5" s="275" customFormat="1" x14ac:dyDescent="0.2">
      <c r="B216" s="277"/>
      <c r="C216" s="273"/>
      <c r="E216" s="276"/>
    </row>
    <row r="217" spans="2:5" s="275" customFormat="1" x14ac:dyDescent="0.2">
      <c r="B217" s="277"/>
      <c r="C217" s="273"/>
      <c r="E217" s="276"/>
    </row>
    <row r="218" spans="2:5" s="275" customFormat="1" x14ac:dyDescent="0.2">
      <c r="B218" s="277"/>
      <c r="C218" s="273"/>
      <c r="E218" s="276"/>
    </row>
    <row r="219" spans="2:5" s="275" customFormat="1" x14ac:dyDescent="0.2">
      <c r="B219" s="277"/>
      <c r="C219" s="273"/>
      <c r="E219" s="276"/>
    </row>
    <row r="220" spans="2:5" s="275" customFormat="1" x14ac:dyDescent="0.2">
      <c r="B220" s="277"/>
      <c r="C220" s="273"/>
      <c r="E220" s="276"/>
    </row>
    <row r="221" spans="2:5" s="275" customFormat="1" x14ac:dyDescent="0.2">
      <c r="B221" s="277"/>
      <c r="C221" s="273"/>
      <c r="E221" s="276"/>
    </row>
    <row r="222" spans="2:5" s="275" customFormat="1" x14ac:dyDescent="0.2">
      <c r="B222" s="277"/>
      <c r="C222" s="273"/>
      <c r="E222" s="276"/>
    </row>
    <row r="223" spans="2:5" s="275" customFormat="1" x14ac:dyDescent="0.2">
      <c r="B223" s="277"/>
      <c r="C223" s="273"/>
      <c r="E223" s="276"/>
    </row>
    <row r="224" spans="2:5" s="275" customFormat="1" x14ac:dyDescent="0.2">
      <c r="B224" s="277"/>
      <c r="C224" s="273"/>
      <c r="E224" s="276"/>
    </row>
    <row r="225" spans="2:5" s="275" customFormat="1" x14ac:dyDescent="0.2">
      <c r="B225" s="277"/>
      <c r="C225" s="273"/>
      <c r="E225" s="276"/>
    </row>
    <row r="226" spans="2:5" s="275" customFormat="1" x14ac:dyDescent="0.2">
      <c r="B226" s="277"/>
      <c r="C226" s="273"/>
      <c r="E226" s="276"/>
    </row>
    <row r="227" spans="2:5" s="275" customFormat="1" x14ac:dyDescent="0.2">
      <c r="B227" s="277"/>
      <c r="C227" s="273"/>
      <c r="E227" s="276"/>
    </row>
    <row r="228" spans="2:5" s="275" customFormat="1" x14ac:dyDescent="0.2">
      <c r="B228" s="277"/>
      <c r="C228" s="273"/>
      <c r="E228" s="276"/>
    </row>
    <row r="229" spans="2:5" s="275" customFormat="1" x14ac:dyDescent="0.2">
      <c r="B229" s="277"/>
      <c r="C229" s="273"/>
      <c r="E229" s="276"/>
    </row>
    <row r="230" spans="2:5" s="275" customFormat="1" x14ac:dyDescent="0.2">
      <c r="B230" s="277"/>
      <c r="C230" s="273"/>
      <c r="E230" s="276"/>
    </row>
    <row r="231" spans="2:5" s="275" customFormat="1" x14ac:dyDescent="0.2">
      <c r="B231" s="277"/>
      <c r="C231" s="273"/>
      <c r="E231" s="276"/>
    </row>
    <row r="232" spans="2:5" s="275" customFormat="1" x14ac:dyDescent="0.2">
      <c r="B232" s="277"/>
      <c r="C232" s="273"/>
      <c r="E232" s="276"/>
    </row>
    <row r="233" spans="2:5" s="275" customFormat="1" x14ac:dyDescent="0.2">
      <c r="B233" s="277"/>
      <c r="C233" s="273"/>
      <c r="E233" s="276"/>
    </row>
    <row r="234" spans="2:5" s="275" customFormat="1" x14ac:dyDescent="0.2">
      <c r="B234" s="277"/>
      <c r="C234" s="273"/>
      <c r="E234" s="276"/>
    </row>
    <row r="235" spans="2:5" s="275" customFormat="1" x14ac:dyDescent="0.2">
      <c r="B235" s="277"/>
      <c r="C235" s="273"/>
      <c r="E235" s="276"/>
    </row>
    <row r="236" spans="2:5" s="275" customFormat="1" x14ac:dyDescent="0.2">
      <c r="B236" s="277"/>
      <c r="C236" s="273"/>
      <c r="E236" s="276"/>
    </row>
    <row r="237" spans="2:5" s="275" customFormat="1" x14ac:dyDescent="0.2">
      <c r="B237" s="277"/>
      <c r="C237" s="273"/>
      <c r="E237" s="276"/>
    </row>
    <row r="238" spans="2:5" s="275" customFormat="1" x14ac:dyDescent="0.2">
      <c r="B238" s="277"/>
      <c r="C238" s="273"/>
      <c r="E238" s="276"/>
    </row>
    <row r="239" spans="2:5" s="275" customFormat="1" x14ac:dyDescent="0.2">
      <c r="B239" s="277"/>
      <c r="C239" s="273"/>
      <c r="E239" s="276"/>
    </row>
    <row r="240" spans="2:5" s="275" customFormat="1" x14ac:dyDescent="0.2">
      <c r="B240" s="277"/>
      <c r="C240" s="273"/>
      <c r="E240" s="276"/>
    </row>
    <row r="241" spans="2:5" s="275" customFormat="1" x14ac:dyDescent="0.2">
      <c r="B241" s="277"/>
      <c r="C241" s="273"/>
      <c r="E241" s="276"/>
    </row>
    <row r="242" spans="2:5" s="275" customFormat="1" x14ac:dyDescent="0.2">
      <c r="B242" s="277"/>
      <c r="C242" s="273"/>
      <c r="E242" s="276"/>
    </row>
    <row r="243" spans="2:5" s="275" customFormat="1" x14ac:dyDescent="0.2">
      <c r="B243" s="277"/>
      <c r="C243" s="273"/>
      <c r="E243" s="276"/>
    </row>
    <row r="244" spans="2:5" s="275" customFormat="1" x14ac:dyDescent="0.2">
      <c r="B244" s="277"/>
      <c r="C244" s="273"/>
      <c r="E244" s="276"/>
    </row>
    <row r="245" spans="2:5" s="275" customFormat="1" x14ac:dyDescent="0.2">
      <c r="B245" s="277"/>
      <c r="C245" s="273"/>
      <c r="E245" s="276"/>
    </row>
    <row r="246" spans="2:5" s="275" customFormat="1" x14ac:dyDescent="0.2">
      <c r="B246" s="277"/>
      <c r="C246" s="273"/>
      <c r="E246" s="276"/>
    </row>
    <row r="247" spans="2:5" s="275" customFormat="1" x14ac:dyDescent="0.2">
      <c r="B247" s="277"/>
      <c r="C247" s="273"/>
      <c r="E247" s="276"/>
    </row>
    <row r="248" spans="2:5" s="275" customFormat="1" x14ac:dyDescent="0.2">
      <c r="B248" s="277"/>
      <c r="C248" s="273"/>
      <c r="E248" s="276"/>
    </row>
    <row r="249" spans="2:5" s="275" customFormat="1" x14ac:dyDescent="0.2">
      <c r="B249" s="277"/>
      <c r="C249" s="273"/>
      <c r="E249" s="276"/>
    </row>
    <row r="250" spans="2:5" s="275" customFormat="1" x14ac:dyDescent="0.2">
      <c r="B250" s="277"/>
      <c r="C250" s="273"/>
      <c r="E250" s="276"/>
    </row>
    <row r="251" spans="2:5" s="275" customFormat="1" x14ac:dyDescent="0.2">
      <c r="B251" s="277"/>
      <c r="C251" s="273"/>
      <c r="E251" s="276"/>
    </row>
    <row r="252" spans="2:5" s="275" customFormat="1" x14ac:dyDescent="0.2">
      <c r="B252" s="277"/>
      <c r="C252" s="273"/>
      <c r="E252" s="276"/>
    </row>
    <row r="253" spans="2:5" s="275" customFormat="1" x14ac:dyDescent="0.2">
      <c r="B253" s="277"/>
      <c r="C253" s="273"/>
      <c r="E253" s="276"/>
    </row>
    <row r="254" spans="2:5" s="275" customFormat="1" x14ac:dyDescent="0.2">
      <c r="B254" s="277"/>
      <c r="C254" s="273"/>
      <c r="E254" s="276"/>
    </row>
    <row r="255" spans="2:5" s="275" customFormat="1" x14ac:dyDescent="0.2">
      <c r="B255" s="277"/>
      <c r="C255" s="273"/>
      <c r="E255" s="276"/>
    </row>
    <row r="256" spans="2:5" s="275" customFormat="1" x14ac:dyDescent="0.2">
      <c r="B256" s="277"/>
      <c r="C256" s="273"/>
      <c r="E256" s="276"/>
    </row>
    <row r="257" spans="2:5" s="275" customFormat="1" x14ac:dyDescent="0.2">
      <c r="B257" s="277"/>
      <c r="C257" s="273"/>
      <c r="E257" s="276"/>
    </row>
    <row r="258" spans="2:5" s="275" customFormat="1" x14ac:dyDescent="0.2">
      <c r="B258" s="277"/>
      <c r="C258" s="273"/>
      <c r="E258" s="276"/>
    </row>
    <row r="259" spans="2:5" s="275" customFormat="1" x14ac:dyDescent="0.2">
      <c r="B259" s="277"/>
      <c r="C259" s="273"/>
      <c r="E259" s="276"/>
    </row>
    <row r="260" spans="2:5" s="275" customFormat="1" x14ac:dyDescent="0.2">
      <c r="B260" s="277"/>
      <c r="C260" s="273"/>
      <c r="E260" s="276"/>
    </row>
    <row r="261" spans="2:5" s="275" customFormat="1" x14ac:dyDescent="0.2">
      <c r="B261" s="277"/>
      <c r="C261" s="273"/>
      <c r="E261" s="276"/>
    </row>
    <row r="262" spans="2:5" s="275" customFormat="1" x14ac:dyDescent="0.2">
      <c r="B262" s="277"/>
      <c r="C262" s="273"/>
      <c r="E262" s="276"/>
    </row>
    <row r="263" spans="2:5" s="275" customFormat="1" x14ac:dyDescent="0.2">
      <c r="B263" s="277"/>
      <c r="C263" s="273"/>
      <c r="E263" s="276"/>
    </row>
    <row r="264" spans="2:5" s="275" customFormat="1" x14ac:dyDescent="0.2">
      <c r="B264" s="277"/>
      <c r="C264" s="273"/>
      <c r="E264" s="276"/>
    </row>
    <row r="265" spans="2:5" s="275" customFormat="1" x14ac:dyDescent="0.2">
      <c r="B265" s="277"/>
      <c r="C265" s="273"/>
      <c r="E265" s="276"/>
    </row>
    <row r="266" spans="2:5" s="275" customFormat="1" x14ac:dyDescent="0.2">
      <c r="B266" s="277"/>
      <c r="C266" s="273"/>
      <c r="E266" s="276"/>
    </row>
    <row r="267" spans="2:5" s="275" customFormat="1" x14ac:dyDescent="0.2">
      <c r="B267" s="277"/>
      <c r="C267" s="273"/>
      <c r="E267" s="276"/>
    </row>
    <row r="268" spans="2:5" s="275" customFormat="1" x14ac:dyDescent="0.2">
      <c r="B268" s="277"/>
      <c r="C268" s="273"/>
      <c r="E268" s="276"/>
    </row>
    <row r="269" spans="2:5" s="275" customFormat="1" x14ac:dyDescent="0.2">
      <c r="B269" s="277"/>
      <c r="C269" s="273"/>
      <c r="E269" s="276"/>
    </row>
    <row r="270" spans="2:5" s="275" customFormat="1" x14ac:dyDescent="0.2">
      <c r="B270" s="277"/>
      <c r="C270" s="273"/>
      <c r="E270" s="276"/>
    </row>
    <row r="271" spans="2:5" s="275" customFormat="1" x14ac:dyDescent="0.2">
      <c r="B271" s="277"/>
      <c r="C271" s="273"/>
      <c r="E271" s="276"/>
    </row>
    <row r="272" spans="2:5" s="275" customFormat="1" x14ac:dyDescent="0.2">
      <c r="B272" s="277"/>
      <c r="C272" s="273"/>
      <c r="E272" s="276"/>
    </row>
    <row r="273" spans="2:5" s="275" customFormat="1" x14ac:dyDescent="0.2">
      <c r="B273" s="277"/>
      <c r="C273" s="273"/>
      <c r="E273" s="276"/>
    </row>
    <row r="274" spans="2:5" s="275" customFormat="1" x14ac:dyDescent="0.2">
      <c r="B274" s="277"/>
      <c r="C274" s="273"/>
      <c r="E274" s="276"/>
    </row>
    <row r="275" spans="2:5" s="275" customFormat="1" x14ac:dyDescent="0.2">
      <c r="B275" s="277"/>
      <c r="C275" s="273"/>
      <c r="E275" s="276"/>
    </row>
    <row r="276" spans="2:5" s="275" customFormat="1" x14ac:dyDescent="0.2">
      <c r="B276" s="277"/>
      <c r="C276" s="273"/>
      <c r="E276" s="276"/>
    </row>
    <row r="277" spans="2:5" s="275" customFormat="1" x14ac:dyDescent="0.2">
      <c r="B277" s="277"/>
      <c r="C277" s="273"/>
      <c r="E277" s="276"/>
    </row>
    <row r="278" spans="2:5" s="275" customFormat="1" x14ac:dyDescent="0.2">
      <c r="B278" s="277"/>
      <c r="C278" s="273"/>
      <c r="E278" s="276"/>
    </row>
    <row r="279" spans="2:5" s="275" customFormat="1" x14ac:dyDescent="0.2">
      <c r="B279" s="277"/>
      <c r="C279" s="273"/>
      <c r="E279" s="276"/>
    </row>
    <row r="280" spans="2:5" s="275" customFormat="1" x14ac:dyDescent="0.2">
      <c r="B280" s="277"/>
      <c r="C280" s="273"/>
      <c r="E280" s="276"/>
    </row>
    <row r="281" spans="2:5" s="275" customFormat="1" x14ac:dyDescent="0.2">
      <c r="B281" s="277"/>
      <c r="C281" s="273"/>
      <c r="E281" s="276"/>
    </row>
    <row r="282" spans="2:5" s="275" customFormat="1" x14ac:dyDescent="0.2">
      <c r="B282" s="277"/>
      <c r="C282" s="273"/>
      <c r="E282" s="276"/>
    </row>
    <row r="283" spans="2:5" s="275" customFormat="1" x14ac:dyDescent="0.2">
      <c r="B283" s="277"/>
      <c r="C283" s="273"/>
      <c r="E283" s="276"/>
    </row>
    <row r="284" spans="2:5" s="275" customFormat="1" x14ac:dyDescent="0.2">
      <c r="B284" s="277"/>
      <c r="C284" s="273"/>
      <c r="E284" s="276"/>
    </row>
  </sheetData>
  <mergeCells count="1">
    <mergeCell ref="A1:E1"/>
  </mergeCells>
  <printOptions horizontalCentered="1"/>
  <pageMargins left="0.19685039370078741" right="0" top="0.39370078740157483" bottom="0" header="0" footer="0"/>
  <pageSetup paperSize="9" scale="61" firstPageNumber="2" orientation="portrait" useFirstPageNumber="1" r:id="rId1"/>
  <headerFooter>
    <oddFooter>&amp;C&amp;12&amp;P</oddFooter>
  </headerFooter>
  <rowBreaks count="1" manualBreakCount="1">
    <brk id="67" max="4" man="1"/>
  </rowBreaks>
  <ignoredErrors>
    <ignoredError sqref="B7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9"/>
  <sheetViews>
    <sheetView tabSelected="1" view="pageBreakPreview" zoomScale="60" zoomScaleNormal="75" workbookViewId="0">
      <pane xSplit="2" ySplit="4" topLeftCell="C35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7.75" x14ac:dyDescent="0.2"/>
  <cols>
    <col min="1" max="1" width="26.42578125" style="164" customWidth="1"/>
    <col min="2" max="2" width="161.7109375" style="165" customWidth="1"/>
    <col min="3" max="5" width="40.7109375" style="161" customWidth="1"/>
    <col min="6" max="6" width="20.85546875" style="163" customWidth="1"/>
    <col min="7" max="136" width="9.140625" style="161"/>
    <col min="137" max="137" width="9.140625" style="161" bestFit="1" customWidth="1"/>
    <col min="138" max="138" width="101.85546875" style="161" customWidth="1"/>
    <col min="139" max="139" width="16.5703125" style="161" bestFit="1" customWidth="1"/>
    <col min="140" max="140" width="9.140625" style="161" customWidth="1"/>
    <col min="141" max="392" width="9.140625" style="161"/>
    <col min="393" max="393" width="9.140625" style="161" bestFit="1" customWidth="1"/>
    <col min="394" max="394" width="101.85546875" style="161" customWidth="1"/>
    <col min="395" max="395" width="16.5703125" style="161" bestFit="1" customWidth="1"/>
    <col min="396" max="396" width="9.140625" style="161" customWidth="1"/>
    <col min="397" max="648" width="9.140625" style="161"/>
    <col min="649" max="649" width="9.140625" style="161" bestFit="1" customWidth="1"/>
    <col min="650" max="650" width="101.85546875" style="161" customWidth="1"/>
    <col min="651" max="651" width="16.5703125" style="161" bestFit="1" customWidth="1"/>
    <col min="652" max="652" width="9.140625" style="161" customWidth="1"/>
    <col min="653" max="904" width="9.140625" style="161"/>
    <col min="905" max="905" width="9.140625" style="161" bestFit="1" customWidth="1"/>
    <col min="906" max="906" width="101.85546875" style="161" customWidth="1"/>
    <col min="907" max="907" width="16.5703125" style="161" bestFit="1" customWidth="1"/>
    <col min="908" max="908" width="9.140625" style="161" customWidth="1"/>
    <col min="909" max="1160" width="9.140625" style="161"/>
    <col min="1161" max="1161" width="9.140625" style="161" bestFit="1" customWidth="1"/>
    <col min="1162" max="1162" width="101.85546875" style="161" customWidth="1"/>
    <col min="1163" max="1163" width="16.5703125" style="161" bestFit="1" customWidth="1"/>
    <col min="1164" max="1164" width="9.140625" style="161" customWidth="1"/>
    <col min="1165" max="1416" width="9.140625" style="161"/>
    <col min="1417" max="1417" width="9.140625" style="161" bestFit="1" customWidth="1"/>
    <col min="1418" max="1418" width="101.85546875" style="161" customWidth="1"/>
    <col min="1419" max="1419" width="16.5703125" style="161" bestFit="1" customWidth="1"/>
    <col min="1420" max="1420" width="9.140625" style="161" customWidth="1"/>
    <col min="1421" max="1672" width="9.140625" style="161"/>
    <col min="1673" max="1673" width="9.140625" style="161" bestFit="1" customWidth="1"/>
    <col min="1674" max="1674" width="101.85546875" style="161" customWidth="1"/>
    <col min="1675" max="1675" width="16.5703125" style="161" bestFit="1" customWidth="1"/>
    <col min="1676" max="1676" width="9.140625" style="161" customWidth="1"/>
    <col min="1677" max="1928" width="9.140625" style="161"/>
    <col min="1929" max="1929" width="9.140625" style="161" bestFit="1" customWidth="1"/>
    <col min="1930" max="1930" width="101.85546875" style="161" customWidth="1"/>
    <col min="1931" max="1931" width="16.5703125" style="161" bestFit="1" customWidth="1"/>
    <col min="1932" max="1932" width="9.140625" style="161" customWidth="1"/>
    <col min="1933" max="2184" width="9.140625" style="161"/>
    <col min="2185" max="2185" width="9.140625" style="161" bestFit="1" customWidth="1"/>
    <col min="2186" max="2186" width="101.85546875" style="161" customWidth="1"/>
    <col min="2187" max="2187" width="16.5703125" style="161" bestFit="1" customWidth="1"/>
    <col min="2188" max="2188" width="9.140625" style="161" customWidth="1"/>
    <col min="2189" max="2440" width="9.140625" style="161"/>
    <col min="2441" max="2441" width="9.140625" style="161" bestFit="1" customWidth="1"/>
    <col min="2442" max="2442" width="101.85546875" style="161" customWidth="1"/>
    <col min="2443" max="2443" width="16.5703125" style="161" bestFit="1" customWidth="1"/>
    <col min="2444" max="2444" width="9.140625" style="161" customWidth="1"/>
    <col min="2445" max="2696" width="9.140625" style="161"/>
    <col min="2697" max="2697" width="9.140625" style="161" bestFit="1" customWidth="1"/>
    <col min="2698" max="2698" width="101.85546875" style="161" customWidth="1"/>
    <col min="2699" max="2699" width="16.5703125" style="161" bestFit="1" customWidth="1"/>
    <col min="2700" max="2700" width="9.140625" style="161" customWidth="1"/>
    <col min="2701" max="2952" width="9.140625" style="161"/>
    <col min="2953" max="2953" width="9.140625" style="161" bestFit="1" customWidth="1"/>
    <col min="2954" max="2954" width="101.85546875" style="161" customWidth="1"/>
    <col min="2955" max="2955" width="16.5703125" style="161" bestFit="1" customWidth="1"/>
    <col min="2956" max="2956" width="9.140625" style="161" customWidth="1"/>
    <col min="2957" max="3208" width="9.140625" style="161"/>
    <col min="3209" max="3209" width="9.140625" style="161" bestFit="1" customWidth="1"/>
    <col min="3210" max="3210" width="101.85546875" style="161" customWidth="1"/>
    <col min="3211" max="3211" width="16.5703125" style="161" bestFit="1" customWidth="1"/>
    <col min="3212" max="3212" width="9.140625" style="161" customWidth="1"/>
    <col min="3213" max="3464" width="9.140625" style="161"/>
    <col min="3465" max="3465" width="9.140625" style="161" bestFit="1" customWidth="1"/>
    <col min="3466" max="3466" width="101.85546875" style="161" customWidth="1"/>
    <col min="3467" max="3467" width="16.5703125" style="161" bestFit="1" customWidth="1"/>
    <col min="3468" max="3468" width="9.140625" style="161" customWidth="1"/>
    <col min="3469" max="3720" width="9.140625" style="161"/>
    <col min="3721" max="3721" width="9.140625" style="161" bestFit="1" customWidth="1"/>
    <col min="3722" max="3722" width="101.85546875" style="161" customWidth="1"/>
    <col min="3723" max="3723" width="16.5703125" style="161" bestFit="1" customWidth="1"/>
    <col min="3724" max="3724" width="9.140625" style="161" customWidth="1"/>
    <col min="3725" max="3976" width="9.140625" style="161"/>
    <col min="3977" max="3977" width="9.140625" style="161" bestFit="1" customWidth="1"/>
    <col min="3978" max="3978" width="101.85546875" style="161" customWidth="1"/>
    <col min="3979" max="3979" width="16.5703125" style="161" bestFit="1" customWidth="1"/>
    <col min="3980" max="3980" width="9.140625" style="161" customWidth="1"/>
    <col min="3981" max="4232" width="9.140625" style="161"/>
    <col min="4233" max="4233" width="9.140625" style="161" bestFit="1" customWidth="1"/>
    <col min="4234" max="4234" width="101.85546875" style="161" customWidth="1"/>
    <col min="4235" max="4235" width="16.5703125" style="161" bestFit="1" customWidth="1"/>
    <col min="4236" max="4236" width="9.140625" style="161" customWidth="1"/>
    <col min="4237" max="4488" width="9.140625" style="161"/>
    <col min="4489" max="4489" width="9.140625" style="161" bestFit="1" customWidth="1"/>
    <col min="4490" max="4490" width="101.85546875" style="161" customWidth="1"/>
    <col min="4491" max="4491" width="16.5703125" style="161" bestFit="1" customWidth="1"/>
    <col min="4492" max="4492" width="9.140625" style="161" customWidth="1"/>
    <col min="4493" max="4744" width="9.140625" style="161"/>
    <col min="4745" max="4745" width="9.140625" style="161" bestFit="1" customWidth="1"/>
    <col min="4746" max="4746" width="101.85546875" style="161" customWidth="1"/>
    <col min="4747" max="4747" width="16.5703125" style="161" bestFit="1" customWidth="1"/>
    <col min="4748" max="4748" width="9.140625" style="161" customWidth="1"/>
    <col min="4749" max="5000" width="9.140625" style="161"/>
    <col min="5001" max="5001" width="9.140625" style="161" bestFit="1" customWidth="1"/>
    <col min="5002" max="5002" width="101.85546875" style="161" customWidth="1"/>
    <col min="5003" max="5003" width="16.5703125" style="161" bestFit="1" customWidth="1"/>
    <col min="5004" max="5004" width="9.140625" style="161" customWidth="1"/>
    <col min="5005" max="5256" width="9.140625" style="161"/>
    <col min="5257" max="5257" width="9.140625" style="161" bestFit="1" customWidth="1"/>
    <col min="5258" max="5258" width="101.85546875" style="161" customWidth="1"/>
    <col min="5259" max="5259" width="16.5703125" style="161" bestFit="1" customWidth="1"/>
    <col min="5260" max="5260" width="9.140625" style="161" customWidth="1"/>
    <col min="5261" max="5512" width="9.140625" style="161"/>
    <col min="5513" max="5513" width="9.140625" style="161" bestFit="1" customWidth="1"/>
    <col min="5514" max="5514" width="101.85546875" style="161" customWidth="1"/>
    <col min="5515" max="5515" width="16.5703125" style="161" bestFit="1" customWidth="1"/>
    <col min="5516" max="5516" width="9.140625" style="161" customWidth="1"/>
    <col min="5517" max="5768" width="9.140625" style="161"/>
    <col min="5769" max="5769" width="9.140625" style="161" bestFit="1" customWidth="1"/>
    <col min="5770" max="5770" width="101.85546875" style="161" customWidth="1"/>
    <col min="5771" max="5771" width="16.5703125" style="161" bestFit="1" customWidth="1"/>
    <col min="5772" max="5772" width="9.140625" style="161" customWidth="1"/>
    <col min="5773" max="6024" width="9.140625" style="161"/>
    <col min="6025" max="6025" width="9.140625" style="161" bestFit="1" customWidth="1"/>
    <col min="6026" max="6026" width="101.85546875" style="161" customWidth="1"/>
    <col min="6027" max="6027" width="16.5703125" style="161" bestFit="1" customWidth="1"/>
    <col min="6028" max="6028" width="9.140625" style="161" customWidth="1"/>
    <col min="6029" max="6280" width="9.140625" style="161"/>
    <col min="6281" max="6281" width="9.140625" style="161" bestFit="1" customWidth="1"/>
    <col min="6282" max="6282" width="101.85546875" style="161" customWidth="1"/>
    <col min="6283" max="6283" width="16.5703125" style="161" bestFit="1" customWidth="1"/>
    <col min="6284" max="6284" width="9.140625" style="161" customWidth="1"/>
    <col min="6285" max="6536" width="9.140625" style="161"/>
    <col min="6537" max="6537" width="9.140625" style="161" bestFit="1" customWidth="1"/>
    <col min="6538" max="6538" width="101.85546875" style="161" customWidth="1"/>
    <col min="6539" max="6539" width="16.5703125" style="161" bestFit="1" customWidth="1"/>
    <col min="6540" max="6540" width="9.140625" style="161" customWidth="1"/>
    <col min="6541" max="6792" width="9.140625" style="161"/>
    <col min="6793" max="6793" width="9.140625" style="161" bestFit="1" customWidth="1"/>
    <col min="6794" max="6794" width="101.85546875" style="161" customWidth="1"/>
    <col min="6795" max="6795" width="16.5703125" style="161" bestFit="1" customWidth="1"/>
    <col min="6796" max="6796" width="9.140625" style="161" customWidth="1"/>
    <col min="6797" max="7048" width="9.140625" style="161"/>
    <col min="7049" max="7049" width="9.140625" style="161" bestFit="1" customWidth="1"/>
    <col min="7050" max="7050" width="101.85546875" style="161" customWidth="1"/>
    <col min="7051" max="7051" width="16.5703125" style="161" bestFit="1" customWidth="1"/>
    <col min="7052" max="7052" width="9.140625" style="161" customWidth="1"/>
    <col min="7053" max="7304" width="9.140625" style="161"/>
    <col min="7305" max="7305" width="9.140625" style="161" bestFit="1" customWidth="1"/>
    <col min="7306" max="7306" width="101.85546875" style="161" customWidth="1"/>
    <col min="7307" max="7307" width="16.5703125" style="161" bestFit="1" customWidth="1"/>
    <col min="7308" max="7308" width="9.140625" style="161" customWidth="1"/>
    <col min="7309" max="7560" width="9.140625" style="161"/>
    <col min="7561" max="7561" width="9.140625" style="161" bestFit="1" customWidth="1"/>
    <col min="7562" max="7562" width="101.85546875" style="161" customWidth="1"/>
    <col min="7563" max="7563" width="16.5703125" style="161" bestFit="1" customWidth="1"/>
    <col min="7564" max="7564" width="9.140625" style="161" customWidth="1"/>
    <col min="7565" max="7816" width="9.140625" style="161"/>
    <col min="7817" max="7817" width="9.140625" style="161" bestFit="1" customWidth="1"/>
    <col min="7818" max="7818" width="101.85546875" style="161" customWidth="1"/>
    <col min="7819" max="7819" width="16.5703125" style="161" bestFit="1" customWidth="1"/>
    <col min="7820" max="7820" width="9.140625" style="161" customWidth="1"/>
    <col min="7821" max="8072" width="9.140625" style="161"/>
    <col min="8073" max="8073" width="9.140625" style="161" bestFit="1" customWidth="1"/>
    <col min="8074" max="8074" width="101.85546875" style="161" customWidth="1"/>
    <col min="8075" max="8075" width="16.5703125" style="161" bestFit="1" customWidth="1"/>
    <col min="8076" max="8076" width="9.140625" style="161" customWidth="1"/>
    <col min="8077" max="8328" width="9.140625" style="161"/>
    <col min="8329" max="8329" width="9.140625" style="161" bestFit="1" customWidth="1"/>
    <col min="8330" max="8330" width="101.85546875" style="161" customWidth="1"/>
    <col min="8331" max="8331" width="16.5703125" style="161" bestFit="1" customWidth="1"/>
    <col min="8332" max="8332" width="9.140625" style="161" customWidth="1"/>
    <col min="8333" max="8584" width="9.140625" style="161"/>
    <col min="8585" max="8585" width="9.140625" style="161" bestFit="1" customWidth="1"/>
    <col min="8586" max="8586" width="101.85546875" style="161" customWidth="1"/>
    <col min="8587" max="8587" width="16.5703125" style="161" bestFit="1" customWidth="1"/>
    <col min="8588" max="8588" width="9.140625" style="161" customWidth="1"/>
    <col min="8589" max="8840" width="9.140625" style="161"/>
    <col min="8841" max="8841" width="9.140625" style="161" bestFit="1" customWidth="1"/>
    <col min="8842" max="8842" width="101.85546875" style="161" customWidth="1"/>
    <col min="8843" max="8843" width="16.5703125" style="161" bestFit="1" customWidth="1"/>
    <col min="8844" max="8844" width="9.140625" style="161" customWidth="1"/>
    <col min="8845" max="9096" width="9.140625" style="161"/>
    <col min="9097" max="9097" width="9.140625" style="161" bestFit="1" customWidth="1"/>
    <col min="9098" max="9098" width="101.85546875" style="161" customWidth="1"/>
    <col min="9099" max="9099" width="16.5703125" style="161" bestFit="1" customWidth="1"/>
    <col min="9100" max="9100" width="9.140625" style="161" customWidth="1"/>
    <col min="9101" max="9352" width="9.140625" style="161"/>
    <col min="9353" max="9353" width="9.140625" style="161" bestFit="1" customWidth="1"/>
    <col min="9354" max="9354" width="101.85546875" style="161" customWidth="1"/>
    <col min="9355" max="9355" width="16.5703125" style="161" bestFit="1" customWidth="1"/>
    <col min="9356" max="9356" width="9.140625" style="161" customWidth="1"/>
    <col min="9357" max="9608" width="9.140625" style="161"/>
    <col min="9609" max="9609" width="9.140625" style="161" bestFit="1" customWidth="1"/>
    <col min="9610" max="9610" width="101.85546875" style="161" customWidth="1"/>
    <col min="9611" max="9611" width="16.5703125" style="161" bestFit="1" customWidth="1"/>
    <col min="9612" max="9612" width="9.140625" style="161" customWidth="1"/>
    <col min="9613" max="9864" width="9.140625" style="161"/>
    <col min="9865" max="9865" width="9.140625" style="161" bestFit="1" customWidth="1"/>
    <col min="9866" max="9866" width="101.85546875" style="161" customWidth="1"/>
    <col min="9867" max="9867" width="16.5703125" style="161" bestFit="1" customWidth="1"/>
    <col min="9868" max="9868" width="9.140625" style="161" customWidth="1"/>
    <col min="9869" max="10120" width="9.140625" style="161"/>
    <col min="10121" max="10121" width="9.140625" style="161" bestFit="1" customWidth="1"/>
    <col min="10122" max="10122" width="101.85546875" style="161" customWidth="1"/>
    <col min="10123" max="10123" width="16.5703125" style="161" bestFit="1" customWidth="1"/>
    <col min="10124" max="10124" width="9.140625" style="161" customWidth="1"/>
    <col min="10125" max="10376" width="9.140625" style="161"/>
    <col min="10377" max="10377" width="9.140625" style="161" bestFit="1" customWidth="1"/>
    <col min="10378" max="10378" width="101.85546875" style="161" customWidth="1"/>
    <col min="10379" max="10379" width="16.5703125" style="161" bestFit="1" customWidth="1"/>
    <col min="10380" max="10380" width="9.140625" style="161" customWidth="1"/>
    <col min="10381" max="10632" width="9.140625" style="161"/>
    <col min="10633" max="10633" width="9.140625" style="161" bestFit="1" customWidth="1"/>
    <col min="10634" max="10634" width="101.85546875" style="161" customWidth="1"/>
    <col min="10635" max="10635" width="16.5703125" style="161" bestFit="1" customWidth="1"/>
    <col min="10636" max="10636" width="9.140625" style="161" customWidth="1"/>
    <col min="10637" max="10888" width="9.140625" style="161"/>
    <col min="10889" max="10889" width="9.140625" style="161" bestFit="1" customWidth="1"/>
    <col min="10890" max="10890" width="101.85546875" style="161" customWidth="1"/>
    <col min="10891" max="10891" width="16.5703125" style="161" bestFit="1" customWidth="1"/>
    <col min="10892" max="10892" width="9.140625" style="161" customWidth="1"/>
    <col min="10893" max="11144" width="9.140625" style="161"/>
    <col min="11145" max="11145" width="9.140625" style="161" bestFit="1" customWidth="1"/>
    <col min="11146" max="11146" width="101.85546875" style="161" customWidth="1"/>
    <col min="11147" max="11147" width="16.5703125" style="161" bestFit="1" customWidth="1"/>
    <col min="11148" max="11148" width="9.140625" style="161" customWidth="1"/>
    <col min="11149" max="11400" width="9.140625" style="161"/>
    <col min="11401" max="11401" width="9.140625" style="161" bestFit="1" customWidth="1"/>
    <col min="11402" max="11402" width="101.85546875" style="161" customWidth="1"/>
    <col min="11403" max="11403" width="16.5703125" style="161" bestFit="1" customWidth="1"/>
    <col min="11404" max="11404" width="9.140625" style="161" customWidth="1"/>
    <col min="11405" max="11656" width="9.140625" style="161"/>
    <col min="11657" max="11657" width="9.140625" style="161" bestFit="1" customWidth="1"/>
    <col min="11658" max="11658" width="101.85546875" style="161" customWidth="1"/>
    <col min="11659" max="11659" width="16.5703125" style="161" bestFit="1" customWidth="1"/>
    <col min="11660" max="11660" width="9.140625" style="161" customWidth="1"/>
    <col min="11661" max="11912" width="9.140625" style="161"/>
    <col min="11913" max="11913" width="9.140625" style="161" bestFit="1" customWidth="1"/>
    <col min="11914" max="11914" width="101.85546875" style="161" customWidth="1"/>
    <col min="11915" max="11915" width="16.5703125" style="161" bestFit="1" customWidth="1"/>
    <col min="11916" max="11916" width="9.140625" style="161" customWidth="1"/>
    <col min="11917" max="12168" width="9.140625" style="161"/>
    <col min="12169" max="12169" width="9.140625" style="161" bestFit="1" customWidth="1"/>
    <col min="12170" max="12170" width="101.85546875" style="161" customWidth="1"/>
    <col min="12171" max="12171" width="16.5703125" style="161" bestFit="1" customWidth="1"/>
    <col min="12172" max="12172" width="9.140625" style="161" customWidth="1"/>
    <col min="12173" max="12424" width="9.140625" style="161"/>
    <col min="12425" max="12425" width="9.140625" style="161" bestFit="1" customWidth="1"/>
    <col min="12426" max="12426" width="101.85546875" style="161" customWidth="1"/>
    <col min="12427" max="12427" width="16.5703125" style="161" bestFit="1" customWidth="1"/>
    <col min="12428" max="12428" width="9.140625" style="161" customWidth="1"/>
    <col min="12429" max="12680" width="9.140625" style="161"/>
    <col min="12681" max="12681" width="9.140625" style="161" bestFit="1" customWidth="1"/>
    <col min="12682" max="12682" width="101.85546875" style="161" customWidth="1"/>
    <col min="12683" max="12683" width="16.5703125" style="161" bestFit="1" customWidth="1"/>
    <col min="12684" max="12684" width="9.140625" style="161" customWidth="1"/>
    <col min="12685" max="12936" width="9.140625" style="161"/>
    <col min="12937" max="12937" width="9.140625" style="161" bestFit="1" customWidth="1"/>
    <col min="12938" max="12938" width="101.85546875" style="161" customWidth="1"/>
    <col min="12939" max="12939" width="16.5703125" style="161" bestFit="1" customWidth="1"/>
    <col min="12940" max="12940" width="9.140625" style="161" customWidth="1"/>
    <col min="12941" max="13192" width="9.140625" style="161"/>
    <col min="13193" max="13193" width="9.140625" style="161" bestFit="1" customWidth="1"/>
    <col min="13194" max="13194" width="101.85546875" style="161" customWidth="1"/>
    <col min="13195" max="13195" width="16.5703125" style="161" bestFit="1" customWidth="1"/>
    <col min="13196" max="13196" width="9.140625" style="161" customWidth="1"/>
    <col min="13197" max="13448" width="9.140625" style="161"/>
    <col min="13449" max="13449" width="9.140625" style="161" bestFit="1" customWidth="1"/>
    <col min="13450" max="13450" width="101.85546875" style="161" customWidth="1"/>
    <col min="13451" max="13451" width="16.5703125" style="161" bestFit="1" customWidth="1"/>
    <col min="13452" max="13452" width="9.140625" style="161" customWidth="1"/>
    <col min="13453" max="13704" width="9.140625" style="161"/>
    <col min="13705" max="13705" width="9.140625" style="161" bestFit="1" customWidth="1"/>
    <col min="13706" max="13706" width="101.85546875" style="161" customWidth="1"/>
    <col min="13707" max="13707" width="16.5703125" style="161" bestFit="1" customWidth="1"/>
    <col min="13708" max="13708" width="9.140625" style="161" customWidth="1"/>
    <col min="13709" max="13960" width="9.140625" style="161"/>
    <col min="13961" max="13961" width="9.140625" style="161" bestFit="1" customWidth="1"/>
    <col min="13962" max="13962" width="101.85546875" style="161" customWidth="1"/>
    <col min="13963" max="13963" width="16.5703125" style="161" bestFit="1" customWidth="1"/>
    <col min="13964" max="13964" width="9.140625" style="161" customWidth="1"/>
    <col min="13965" max="14216" width="9.140625" style="161"/>
    <col min="14217" max="14217" width="9.140625" style="161" bestFit="1" customWidth="1"/>
    <col min="14218" max="14218" width="101.85546875" style="161" customWidth="1"/>
    <col min="14219" max="14219" width="16.5703125" style="161" bestFit="1" customWidth="1"/>
    <col min="14220" max="14220" width="9.140625" style="161" customWidth="1"/>
    <col min="14221" max="14472" width="9.140625" style="161"/>
    <col min="14473" max="14473" width="9.140625" style="161" bestFit="1" customWidth="1"/>
    <col min="14474" max="14474" width="101.85546875" style="161" customWidth="1"/>
    <col min="14475" max="14475" width="16.5703125" style="161" bestFit="1" customWidth="1"/>
    <col min="14476" max="14476" width="9.140625" style="161" customWidth="1"/>
    <col min="14477" max="14728" width="9.140625" style="161"/>
    <col min="14729" max="14729" width="9.140625" style="161" bestFit="1" customWidth="1"/>
    <col min="14730" max="14730" width="101.85546875" style="161" customWidth="1"/>
    <col min="14731" max="14731" width="16.5703125" style="161" bestFit="1" customWidth="1"/>
    <col min="14732" max="14732" width="9.140625" style="161" customWidth="1"/>
    <col min="14733" max="14984" width="9.140625" style="161"/>
    <col min="14985" max="14985" width="9.140625" style="161" bestFit="1" customWidth="1"/>
    <col min="14986" max="14986" width="101.85546875" style="161" customWidth="1"/>
    <col min="14987" max="14987" width="16.5703125" style="161" bestFit="1" customWidth="1"/>
    <col min="14988" max="14988" width="9.140625" style="161" customWidth="1"/>
    <col min="14989" max="15240" width="9.140625" style="161"/>
    <col min="15241" max="15241" width="9.140625" style="161" bestFit="1" customWidth="1"/>
    <col min="15242" max="15242" width="101.85546875" style="161" customWidth="1"/>
    <col min="15243" max="15243" width="16.5703125" style="161" bestFit="1" customWidth="1"/>
    <col min="15244" max="15244" width="9.140625" style="161" customWidth="1"/>
    <col min="15245" max="15496" width="9.140625" style="161"/>
    <col min="15497" max="15497" width="9.140625" style="161" bestFit="1" customWidth="1"/>
    <col min="15498" max="15498" width="101.85546875" style="161" customWidth="1"/>
    <col min="15499" max="15499" width="16.5703125" style="161" bestFit="1" customWidth="1"/>
    <col min="15500" max="15500" width="9.140625" style="161" customWidth="1"/>
    <col min="15501" max="15752" width="9.140625" style="161"/>
    <col min="15753" max="15753" width="9.140625" style="161" bestFit="1" customWidth="1"/>
    <col min="15754" max="15754" width="101.85546875" style="161" customWidth="1"/>
    <col min="15755" max="15755" width="16.5703125" style="161" bestFit="1" customWidth="1"/>
    <col min="15756" max="15756" width="9.140625" style="161" customWidth="1"/>
    <col min="15757" max="16008" width="9.140625" style="161"/>
    <col min="16009" max="16009" width="9.140625" style="161" bestFit="1" customWidth="1"/>
    <col min="16010" max="16010" width="101.85546875" style="161" customWidth="1"/>
    <col min="16011" max="16011" width="16.5703125" style="161" bestFit="1" customWidth="1"/>
    <col min="16012" max="16012" width="9.140625" style="161" customWidth="1"/>
    <col min="16013" max="16384" width="9.140625" style="161"/>
  </cols>
  <sheetData>
    <row r="1" spans="1:6" x14ac:dyDescent="0.2">
      <c r="A1" s="158" t="s">
        <v>307</v>
      </c>
      <c r="B1" s="159"/>
    </row>
    <row r="2" spans="1:6" x14ac:dyDescent="0.2">
      <c r="C2" s="278"/>
      <c r="D2" s="278"/>
      <c r="E2" s="278"/>
    </row>
    <row r="3" spans="1:6" ht="186.75" customHeight="1" x14ac:dyDescent="0.2">
      <c r="A3" s="167" t="s">
        <v>312</v>
      </c>
      <c r="B3" s="168" t="s">
        <v>313</v>
      </c>
      <c r="C3" s="169" t="s">
        <v>326</v>
      </c>
      <c r="D3" s="169" t="s">
        <v>327</v>
      </c>
      <c r="E3" s="169" t="s">
        <v>328</v>
      </c>
      <c r="F3" s="169" t="s">
        <v>314</v>
      </c>
    </row>
    <row r="4" spans="1:6" x14ac:dyDescent="0.2">
      <c r="A4" s="170">
        <v>1</v>
      </c>
      <c r="B4" s="170">
        <v>2</v>
      </c>
      <c r="C4" s="171">
        <v>3</v>
      </c>
      <c r="D4" s="171">
        <v>4</v>
      </c>
      <c r="E4" s="171">
        <v>5</v>
      </c>
      <c r="F4" s="171" t="s">
        <v>147</v>
      </c>
    </row>
    <row r="5" spans="1:6" s="158" customFormat="1" ht="27" x14ac:dyDescent="0.2">
      <c r="A5" s="172"/>
      <c r="B5" s="159" t="s">
        <v>289</v>
      </c>
      <c r="C5" s="160">
        <f t="shared" ref="C5" si="0">C6+C13+C21+C19</f>
        <v>5472859300</v>
      </c>
      <c r="D5" s="160">
        <f t="shared" ref="D5" si="1">D6+D13+D21+D19</f>
        <v>5588621800</v>
      </c>
      <c r="E5" s="160">
        <f t="shared" ref="E5" si="2">E6+E13+E21+E19</f>
        <v>212556200</v>
      </c>
      <c r="F5" s="174">
        <f t="shared" ref="F5:F11" si="3">D5/C5*100</f>
        <v>102.11521059932969</v>
      </c>
    </row>
    <row r="6" spans="1:6" s="158" customFormat="1" ht="27" x14ac:dyDescent="0.2">
      <c r="A6" s="159">
        <v>710000</v>
      </c>
      <c r="B6" s="159" t="s">
        <v>341</v>
      </c>
      <c r="C6" s="160">
        <f t="shared" ref="C6" si="4">SUM(C7:C12)</f>
        <v>5065931500</v>
      </c>
      <c r="D6" s="160">
        <f t="shared" ref="D6" si="5">SUM(D7:D12)</f>
        <v>5178024200</v>
      </c>
      <c r="E6" s="160">
        <f t="shared" ref="E6" si="6">SUM(E7:E12)</f>
        <v>170100000</v>
      </c>
      <c r="F6" s="174">
        <f t="shared" si="3"/>
        <v>102.21267697757067</v>
      </c>
    </row>
    <row r="7" spans="1:6" x14ac:dyDescent="0.2">
      <c r="A7" s="175">
        <v>711000</v>
      </c>
      <c r="B7" s="176" t="s">
        <v>342</v>
      </c>
      <c r="C7" s="166">
        <f t="shared" ref="C7" si="7">C79</f>
        <v>898546500</v>
      </c>
      <c r="D7" s="166">
        <f t="shared" ref="D7" si="8">D79</f>
        <v>912511000</v>
      </c>
      <c r="E7" s="166">
        <f t="shared" ref="E7" si="9">E79</f>
        <v>0</v>
      </c>
      <c r="F7" s="163">
        <f t="shared" si="3"/>
        <v>101.55412101655284</v>
      </c>
    </row>
    <row r="8" spans="1:6" x14ac:dyDescent="0.2">
      <c r="A8" s="175">
        <v>712000</v>
      </c>
      <c r="B8" s="176" t="s">
        <v>370</v>
      </c>
      <c r="C8" s="166">
        <f t="shared" ref="C8" si="10">C82</f>
        <v>1843239100</v>
      </c>
      <c r="D8" s="166">
        <f t="shared" ref="D8" si="11">D82</f>
        <v>1892873200</v>
      </c>
      <c r="E8" s="166">
        <f t="shared" ref="E8" si="12">E82</f>
        <v>0</v>
      </c>
      <c r="F8" s="163">
        <f t="shared" si="3"/>
        <v>102.69276514370816</v>
      </c>
    </row>
    <row r="9" spans="1:6" x14ac:dyDescent="0.2">
      <c r="A9" s="175">
        <v>714000</v>
      </c>
      <c r="B9" s="176" t="s">
        <v>329</v>
      </c>
      <c r="C9" s="166">
        <f t="shared" ref="C9" si="13">C84</f>
        <v>21450000</v>
      </c>
      <c r="D9" s="166">
        <f t="shared" ref="D9" si="14">D84</f>
        <v>22000000</v>
      </c>
      <c r="E9" s="166">
        <f t="shared" ref="E9" si="15">E84</f>
        <v>0</v>
      </c>
      <c r="F9" s="163">
        <f t="shared" si="3"/>
        <v>102.56410256410255</v>
      </c>
    </row>
    <row r="10" spans="1:6" x14ac:dyDescent="0.2">
      <c r="A10" s="175">
        <v>715000</v>
      </c>
      <c r="B10" s="176" t="s">
        <v>330</v>
      </c>
      <c r="C10" s="166">
        <f t="shared" ref="C10" si="16">C86</f>
        <v>40000</v>
      </c>
      <c r="D10" s="166">
        <f t="shared" ref="D10" si="17">D86</f>
        <v>40000</v>
      </c>
      <c r="E10" s="166">
        <f t="shared" ref="E10" si="18">E86</f>
        <v>0</v>
      </c>
      <c r="F10" s="163">
        <f t="shared" si="3"/>
        <v>100</v>
      </c>
    </row>
    <row r="11" spans="1:6" x14ac:dyDescent="0.2">
      <c r="A11" s="175">
        <v>717000</v>
      </c>
      <c r="B11" s="176" t="s">
        <v>331</v>
      </c>
      <c r="C11" s="166">
        <f t="shared" ref="C11" si="19">C88</f>
        <v>2302655900</v>
      </c>
      <c r="D11" s="166">
        <f t="shared" ref="D11" si="20">D88</f>
        <v>2350600000</v>
      </c>
      <c r="E11" s="166">
        <f t="shared" ref="E11" si="21">E88</f>
        <v>170100000</v>
      </c>
      <c r="F11" s="163">
        <f t="shared" si="3"/>
        <v>102.08212177946345</v>
      </c>
    </row>
    <row r="12" spans="1:6" x14ac:dyDescent="0.2">
      <c r="A12" s="175">
        <v>719000</v>
      </c>
      <c r="B12" s="176" t="s">
        <v>343</v>
      </c>
      <c r="C12" s="166">
        <f t="shared" ref="C12" si="22">C90</f>
        <v>0</v>
      </c>
      <c r="D12" s="166">
        <f t="shared" ref="D12" si="23">D90</f>
        <v>0</v>
      </c>
      <c r="E12" s="166">
        <f t="shared" ref="E12" si="24">E90</f>
        <v>0</v>
      </c>
      <c r="F12" s="163">
        <v>0</v>
      </c>
    </row>
    <row r="13" spans="1:6" s="158" customFormat="1" ht="27" x14ac:dyDescent="0.2">
      <c r="A13" s="159">
        <v>720000</v>
      </c>
      <c r="B13" s="159" t="s">
        <v>344</v>
      </c>
      <c r="C13" s="160">
        <f>SUM(C14:C18)</f>
        <v>405960400</v>
      </c>
      <c r="D13" s="160">
        <f t="shared" ref="D13" si="25">SUM(D14:D18)</f>
        <v>410597600</v>
      </c>
      <c r="E13" s="160">
        <f t="shared" ref="E13" si="26">SUM(E14:E18)</f>
        <v>37513200</v>
      </c>
      <c r="F13" s="174">
        <f t="shared" ref="F13:F45" si="27">D13/C13*100</f>
        <v>101.14227890208009</v>
      </c>
    </row>
    <row r="14" spans="1:6" x14ac:dyDescent="0.2">
      <c r="A14" s="175">
        <v>721000</v>
      </c>
      <c r="B14" s="176" t="s">
        <v>345</v>
      </c>
      <c r="C14" s="166">
        <f t="shared" ref="C14" si="28">C93</f>
        <v>72460600</v>
      </c>
      <c r="D14" s="166">
        <f t="shared" ref="D14" si="29">D93</f>
        <v>71430700</v>
      </c>
      <c r="E14" s="166">
        <f t="shared" ref="E14" si="30">E93</f>
        <v>1279200</v>
      </c>
      <c r="F14" s="163">
        <f t="shared" si="27"/>
        <v>98.578675859708582</v>
      </c>
    </row>
    <row r="15" spans="1:6" x14ac:dyDescent="0.2">
      <c r="A15" s="175">
        <v>722000</v>
      </c>
      <c r="B15" s="176" t="s">
        <v>346</v>
      </c>
      <c r="C15" s="166">
        <f t="shared" ref="C15" si="31">C100</f>
        <v>274562700</v>
      </c>
      <c r="D15" s="166">
        <f t="shared" ref="D15" si="32">D100</f>
        <v>278370300</v>
      </c>
      <c r="E15" s="166">
        <f t="shared" ref="E15" si="33">E100</f>
        <v>35259500</v>
      </c>
      <c r="F15" s="163">
        <f t="shared" si="27"/>
        <v>101.3867870617531</v>
      </c>
    </row>
    <row r="16" spans="1:6" x14ac:dyDescent="0.2">
      <c r="A16" s="175">
        <v>723000</v>
      </c>
      <c r="B16" s="176" t="s">
        <v>472</v>
      </c>
      <c r="C16" s="166">
        <f t="shared" ref="C16" si="34">C105</f>
        <v>49978700</v>
      </c>
      <c r="D16" s="166">
        <f t="shared" ref="D16" si="35">D105</f>
        <v>50264000</v>
      </c>
      <c r="E16" s="166">
        <f t="shared" ref="E16" si="36">E105</f>
        <v>30000</v>
      </c>
      <c r="F16" s="163">
        <f t="shared" si="27"/>
        <v>100.57084317919434</v>
      </c>
    </row>
    <row r="17" spans="1:6" ht="55.5" x14ac:dyDescent="0.2">
      <c r="A17" s="175">
        <v>728000</v>
      </c>
      <c r="B17" s="176" t="s">
        <v>371</v>
      </c>
      <c r="C17" s="166">
        <f t="shared" ref="C17" si="37">C107</f>
        <v>3008400</v>
      </c>
      <c r="D17" s="166">
        <f t="shared" ref="D17" si="38">D107</f>
        <v>4448400</v>
      </c>
      <c r="E17" s="166">
        <f t="shared" ref="E17" si="39">E107</f>
        <v>732500</v>
      </c>
      <c r="F17" s="163">
        <f t="shared" si="27"/>
        <v>147.86597526924612</v>
      </c>
    </row>
    <row r="18" spans="1:6" x14ac:dyDescent="0.2">
      <c r="A18" s="175">
        <v>729000</v>
      </c>
      <c r="B18" s="176" t="s">
        <v>347</v>
      </c>
      <c r="C18" s="166">
        <f t="shared" ref="C18" si="40">C110</f>
        <v>5950000</v>
      </c>
      <c r="D18" s="166">
        <f t="shared" ref="D18" si="41">D110</f>
        <v>6084200</v>
      </c>
      <c r="E18" s="166">
        <f t="shared" ref="E18" si="42">E110</f>
        <v>212000</v>
      </c>
      <c r="F18" s="163">
        <f t="shared" si="27"/>
        <v>102.25546218487396</v>
      </c>
    </row>
    <row r="19" spans="1:6" s="158" customFormat="1" ht="27" x14ac:dyDescent="0.2">
      <c r="A19" s="159">
        <v>730000</v>
      </c>
      <c r="B19" s="159" t="s">
        <v>319</v>
      </c>
      <c r="C19" s="160">
        <f t="shared" ref="C19:E19" si="43">C20</f>
        <v>2100</v>
      </c>
      <c r="D19" s="160">
        <f t="shared" si="43"/>
        <v>0</v>
      </c>
      <c r="E19" s="160">
        <f t="shared" si="43"/>
        <v>50000</v>
      </c>
      <c r="F19" s="174">
        <f t="shared" si="27"/>
        <v>0</v>
      </c>
    </row>
    <row r="20" spans="1:6" x14ac:dyDescent="0.2">
      <c r="A20" s="175">
        <v>731000</v>
      </c>
      <c r="B20" s="176" t="s">
        <v>319</v>
      </c>
      <c r="C20" s="166">
        <f t="shared" ref="C20" si="44">C112</f>
        <v>2100</v>
      </c>
      <c r="D20" s="166">
        <f t="shared" ref="D20" si="45">D112</f>
        <v>0</v>
      </c>
      <c r="E20" s="166">
        <f t="shared" ref="E20" si="46">E112</f>
        <v>50000</v>
      </c>
      <c r="F20" s="163">
        <f t="shared" si="27"/>
        <v>0</v>
      </c>
    </row>
    <row r="21" spans="1:6" s="158" customFormat="1" ht="27" x14ac:dyDescent="0.2">
      <c r="A21" s="159">
        <v>780000</v>
      </c>
      <c r="B21" s="159" t="s">
        <v>372</v>
      </c>
      <c r="C21" s="160">
        <f t="shared" ref="C21" si="47">SUM(C22:C23)</f>
        <v>965300</v>
      </c>
      <c r="D21" s="160">
        <f t="shared" ref="D21" si="48">SUM(D22:D23)</f>
        <v>0</v>
      </c>
      <c r="E21" s="160">
        <f t="shared" ref="E21" si="49">SUM(E22:E23)</f>
        <v>4893000</v>
      </c>
      <c r="F21" s="174">
        <f t="shared" si="27"/>
        <v>0</v>
      </c>
    </row>
    <row r="22" spans="1:6" x14ac:dyDescent="0.2">
      <c r="A22" s="175">
        <v>787000</v>
      </c>
      <c r="B22" s="176" t="s">
        <v>473</v>
      </c>
      <c r="C22" s="166">
        <f t="shared" ref="C22" si="50">C117</f>
        <v>757100</v>
      </c>
      <c r="D22" s="166">
        <f t="shared" ref="D22" si="51">D117</f>
        <v>0</v>
      </c>
      <c r="E22" s="166">
        <f t="shared" ref="E22" si="52">E117</f>
        <v>506500</v>
      </c>
      <c r="F22" s="163">
        <f t="shared" si="27"/>
        <v>0</v>
      </c>
    </row>
    <row r="23" spans="1:6" x14ac:dyDescent="0.2">
      <c r="A23" s="175">
        <v>788000</v>
      </c>
      <c r="B23" s="176" t="s">
        <v>373</v>
      </c>
      <c r="C23" s="166">
        <f t="shared" ref="C23" si="53">C123</f>
        <v>208200</v>
      </c>
      <c r="D23" s="166">
        <f t="shared" ref="D23" si="54">D123</f>
        <v>0</v>
      </c>
      <c r="E23" s="166">
        <f t="shared" ref="E23" si="55">E123</f>
        <v>4386500</v>
      </c>
      <c r="F23" s="163">
        <f t="shared" si="27"/>
        <v>0</v>
      </c>
    </row>
    <row r="24" spans="1:6" s="158" customFormat="1" ht="27" x14ac:dyDescent="0.2">
      <c r="A24" s="172"/>
      <c r="B24" s="159" t="s">
        <v>290</v>
      </c>
      <c r="C24" s="160">
        <f t="shared" ref="C24" si="56">C25+C35+C38</f>
        <v>5422986500</v>
      </c>
      <c r="D24" s="160">
        <f t="shared" ref="D24" si="57">D25+D35+D38</f>
        <v>5759962800</v>
      </c>
      <c r="E24" s="160">
        <f t="shared" ref="E24" si="58">E25+E35+E38</f>
        <v>210563300</v>
      </c>
      <c r="F24" s="174">
        <f t="shared" si="27"/>
        <v>106.21385098413947</v>
      </c>
    </row>
    <row r="25" spans="1:6" s="158" customFormat="1" ht="27" x14ac:dyDescent="0.2">
      <c r="A25" s="159">
        <v>410000</v>
      </c>
      <c r="B25" s="159" t="s">
        <v>348</v>
      </c>
      <c r="C25" s="160">
        <f t="shared" ref="C25" si="59">SUM(C26:C34)</f>
        <v>4839452600</v>
      </c>
      <c r="D25" s="160">
        <f t="shared" ref="D25" si="60">SUM(D26:D34)</f>
        <v>5203654200</v>
      </c>
      <c r="E25" s="160">
        <f t="shared" ref="E25" si="61">SUM(E26:E34)</f>
        <v>210405300</v>
      </c>
      <c r="F25" s="174">
        <f t="shared" si="27"/>
        <v>107.52567759419733</v>
      </c>
    </row>
    <row r="26" spans="1:6" x14ac:dyDescent="0.2">
      <c r="A26" s="175">
        <v>411000</v>
      </c>
      <c r="B26" s="176" t="s">
        <v>474</v>
      </c>
      <c r="C26" s="166">
        <f t="shared" ref="C26" si="62">C148</f>
        <v>1322045399.9999995</v>
      </c>
      <c r="D26" s="166">
        <f t="shared" ref="D26" si="63">D148</f>
        <v>1407778000</v>
      </c>
      <c r="E26" s="166">
        <f t="shared" ref="E26" si="64">E148</f>
        <v>11005500</v>
      </c>
      <c r="F26" s="163">
        <f t="shared" si="27"/>
        <v>106.48484537671705</v>
      </c>
    </row>
    <row r="27" spans="1:6" x14ac:dyDescent="0.2">
      <c r="A27" s="175">
        <v>412000</v>
      </c>
      <c r="B27" s="176" t="s">
        <v>479</v>
      </c>
      <c r="C27" s="166">
        <f t="shared" ref="C27" si="65">C153</f>
        <v>278188000</v>
      </c>
      <c r="D27" s="166">
        <f t="shared" ref="D27" si="66">D153</f>
        <v>287630400</v>
      </c>
      <c r="E27" s="166">
        <f t="shared" ref="E27" si="67">E153</f>
        <v>27900800</v>
      </c>
      <c r="F27" s="163">
        <f t="shared" si="27"/>
        <v>103.3942513695774</v>
      </c>
    </row>
    <row r="28" spans="1:6" x14ac:dyDescent="0.2">
      <c r="A28" s="175">
        <v>413000</v>
      </c>
      <c r="B28" s="176" t="s">
        <v>480</v>
      </c>
      <c r="C28" s="166">
        <f t="shared" ref="C28" si="68">C163</f>
        <v>265524500</v>
      </c>
      <c r="D28" s="166">
        <f t="shared" ref="D28" si="69">D163</f>
        <v>279632100</v>
      </c>
      <c r="E28" s="166">
        <f t="shared" ref="E28" si="70">E163</f>
        <v>79900</v>
      </c>
      <c r="F28" s="163">
        <f t="shared" si="27"/>
        <v>105.31310670013501</v>
      </c>
    </row>
    <row r="29" spans="1:6" x14ac:dyDescent="0.2">
      <c r="A29" s="175">
        <v>414000</v>
      </c>
      <c r="B29" s="176" t="s">
        <v>374</v>
      </c>
      <c r="C29" s="166">
        <f t="shared" ref="C29" si="71">C170</f>
        <v>260855000</v>
      </c>
      <c r="D29" s="166">
        <f t="shared" ref="D29" si="72">D170</f>
        <v>233635000</v>
      </c>
      <c r="E29" s="166">
        <f t="shared" ref="E29" si="73">E170</f>
        <v>0</v>
      </c>
      <c r="F29" s="163">
        <f t="shared" si="27"/>
        <v>89.565084050526153</v>
      </c>
    </row>
    <row r="30" spans="1:6" x14ac:dyDescent="0.2">
      <c r="A30" s="175">
        <v>415000</v>
      </c>
      <c r="B30" s="176" t="s">
        <v>319</v>
      </c>
      <c r="C30" s="166">
        <f t="shared" ref="C30" si="74">C172</f>
        <v>185557300</v>
      </c>
      <c r="D30" s="166">
        <f t="shared" ref="D30" si="75">D172</f>
        <v>176790500</v>
      </c>
      <c r="E30" s="166">
        <f t="shared" ref="E30" si="76">E172</f>
        <v>171140700</v>
      </c>
      <c r="F30" s="163">
        <f t="shared" si="27"/>
        <v>95.275421662203527</v>
      </c>
    </row>
    <row r="31" spans="1:6" x14ac:dyDescent="0.2">
      <c r="A31" s="175">
        <v>416000</v>
      </c>
      <c r="B31" s="176" t="s">
        <v>481</v>
      </c>
      <c r="C31" s="166">
        <f t="shared" ref="C31" si="77">C175</f>
        <v>552092100</v>
      </c>
      <c r="D31" s="166">
        <f t="shared" ref="D31" si="78">D175</f>
        <v>644689800</v>
      </c>
      <c r="E31" s="166">
        <f t="shared" ref="E31" si="79">E175</f>
        <v>0</v>
      </c>
      <c r="F31" s="163">
        <f t="shared" si="27"/>
        <v>116.77214725586546</v>
      </c>
    </row>
    <row r="32" spans="1:6" x14ac:dyDescent="0.2">
      <c r="A32" s="175">
        <v>417000</v>
      </c>
      <c r="B32" s="176" t="s">
        <v>482</v>
      </c>
      <c r="C32" s="166">
        <f t="shared" ref="C32" si="80">C178</f>
        <v>1965700000</v>
      </c>
      <c r="D32" s="166">
        <f t="shared" ref="D32" si="81">D178</f>
        <v>2162600000</v>
      </c>
      <c r="E32" s="166">
        <f t="shared" ref="E32" si="82">E178</f>
        <v>0</v>
      </c>
      <c r="F32" s="163">
        <f t="shared" si="27"/>
        <v>110.01678791270287</v>
      </c>
    </row>
    <row r="33" spans="1:6" ht="55.5" x14ac:dyDescent="0.2">
      <c r="A33" s="175">
        <v>418000</v>
      </c>
      <c r="B33" s="176" t="s">
        <v>483</v>
      </c>
      <c r="C33" s="166">
        <f t="shared" ref="C33" si="83">+C180</f>
        <v>321900</v>
      </c>
      <c r="D33" s="166">
        <f t="shared" ref="D33" si="84">+D180</f>
        <v>302100</v>
      </c>
      <c r="E33" s="166">
        <f t="shared" ref="E33" si="85">+E180</f>
        <v>242900</v>
      </c>
      <c r="F33" s="163">
        <f t="shared" si="27"/>
        <v>93.849021435228337</v>
      </c>
    </row>
    <row r="34" spans="1:6" x14ac:dyDescent="0.2">
      <c r="A34" s="175">
        <v>419000</v>
      </c>
      <c r="B34" s="176" t="s">
        <v>484</v>
      </c>
      <c r="C34" s="166">
        <f t="shared" ref="C34" si="86">C185</f>
        <v>9168400</v>
      </c>
      <c r="D34" s="166">
        <f t="shared" ref="D34" si="87">D185</f>
        <v>10596300</v>
      </c>
      <c r="E34" s="166">
        <f t="shared" ref="E34" si="88">E185</f>
        <v>35500</v>
      </c>
      <c r="F34" s="163">
        <f t="shared" si="27"/>
        <v>115.57414597966931</v>
      </c>
    </row>
    <row r="35" spans="1:6" s="158" customFormat="1" ht="27" x14ac:dyDescent="0.2">
      <c r="A35" s="159">
        <v>480000</v>
      </c>
      <c r="B35" s="159" t="s">
        <v>375</v>
      </c>
      <c r="C35" s="160">
        <f t="shared" ref="C35" si="89">SUM(C36:C37)</f>
        <v>579272400</v>
      </c>
      <c r="D35" s="160">
        <f t="shared" ref="D35" si="90">SUM(D36:D37)</f>
        <v>538376000</v>
      </c>
      <c r="E35" s="160">
        <f t="shared" ref="E35" si="91">SUM(E36:E37)</f>
        <v>158000</v>
      </c>
      <c r="F35" s="174">
        <f t="shared" si="27"/>
        <v>92.94003995356934</v>
      </c>
    </row>
    <row r="36" spans="1:6" x14ac:dyDescent="0.2">
      <c r="A36" s="175">
        <v>487000</v>
      </c>
      <c r="B36" s="176" t="s">
        <v>473</v>
      </c>
      <c r="C36" s="166">
        <f t="shared" ref="C36" si="92">C188</f>
        <v>428631300</v>
      </c>
      <c r="D36" s="166">
        <f t="shared" ref="D36" si="93">D188</f>
        <v>437788100</v>
      </c>
      <c r="E36" s="166">
        <f t="shared" ref="E36" si="94">E188</f>
        <v>0</v>
      </c>
      <c r="F36" s="163">
        <f t="shared" si="27"/>
        <v>102.13628822720133</v>
      </c>
    </row>
    <row r="37" spans="1:6" x14ac:dyDescent="0.2">
      <c r="A37" s="175">
        <v>488000</v>
      </c>
      <c r="B37" s="176" t="s">
        <v>373</v>
      </c>
      <c r="C37" s="166">
        <f t="shared" ref="C37" si="95">C193</f>
        <v>150641100</v>
      </c>
      <c r="D37" s="166">
        <f t="shared" ref="D37" si="96">D193</f>
        <v>100587900</v>
      </c>
      <c r="E37" s="166">
        <f t="shared" ref="E37" si="97">E193</f>
        <v>158000</v>
      </c>
      <c r="F37" s="163">
        <f t="shared" si="27"/>
        <v>66.773211294925488</v>
      </c>
    </row>
    <row r="38" spans="1:6" s="158" customFormat="1" ht="27" x14ac:dyDescent="0.2">
      <c r="A38" s="159" t="s">
        <v>3</v>
      </c>
      <c r="B38" s="159" t="s">
        <v>332</v>
      </c>
      <c r="C38" s="160">
        <f t="shared" ref="C38" si="98">C195</f>
        <v>4261500</v>
      </c>
      <c r="D38" s="160">
        <f t="shared" ref="D38" si="99">D195</f>
        <v>17932600</v>
      </c>
      <c r="E38" s="160">
        <f t="shared" ref="E38" si="100">E195</f>
        <v>0</v>
      </c>
      <c r="F38" s="174">
        <f t="shared" si="27"/>
        <v>420.80488091047749</v>
      </c>
    </row>
    <row r="39" spans="1:6" s="158" customFormat="1" ht="27" x14ac:dyDescent="0.2">
      <c r="A39" s="172"/>
      <c r="B39" s="159" t="s">
        <v>293</v>
      </c>
      <c r="C39" s="160">
        <f t="shared" ref="C39" si="101">C5-C24</f>
        <v>49872800</v>
      </c>
      <c r="D39" s="160">
        <f t="shared" ref="D39" si="102">D5-D24</f>
        <v>-171341000</v>
      </c>
      <c r="E39" s="160">
        <f t="shared" ref="E39" si="103">E5-E24</f>
        <v>1992900</v>
      </c>
      <c r="F39" s="174">
        <f t="shared" si="27"/>
        <v>-343.55600648048636</v>
      </c>
    </row>
    <row r="40" spans="1:6" s="158" customFormat="1" ht="27" x14ac:dyDescent="0.2">
      <c r="A40" s="172"/>
      <c r="B40" s="159" t="s">
        <v>294</v>
      </c>
      <c r="C40" s="160">
        <f t="shared" ref="C40" si="104">C41+C42-C43-C44</f>
        <v>-202754200</v>
      </c>
      <c r="D40" s="160">
        <f t="shared" ref="D40" si="105">D41+D42-D43-D44</f>
        <v>-212267100</v>
      </c>
      <c r="E40" s="160">
        <f t="shared" ref="E40" si="106">E41+E42-E43-E44</f>
        <v>-21842300</v>
      </c>
      <c r="F40" s="174">
        <f t="shared" si="27"/>
        <v>104.69183868940817</v>
      </c>
    </row>
    <row r="41" spans="1:6" x14ac:dyDescent="0.2">
      <c r="A41" s="175">
        <v>810000</v>
      </c>
      <c r="B41" s="176" t="s">
        <v>376</v>
      </c>
      <c r="C41" s="166">
        <f t="shared" ref="C41" si="107">C127</f>
        <v>1474400</v>
      </c>
      <c r="D41" s="166">
        <f t="shared" ref="D41" si="108">D127</f>
        <v>0</v>
      </c>
      <c r="E41" s="166">
        <f t="shared" ref="E41" si="109">E127</f>
        <v>6606100</v>
      </c>
      <c r="F41" s="163">
        <f t="shared" si="27"/>
        <v>0</v>
      </c>
    </row>
    <row r="42" spans="1:6" x14ac:dyDescent="0.2">
      <c r="A42" s="175">
        <v>880000</v>
      </c>
      <c r="B42" s="176" t="s">
        <v>377</v>
      </c>
      <c r="C42" s="166">
        <f t="shared" ref="C42" si="110">C136</f>
        <v>227500</v>
      </c>
      <c r="D42" s="166">
        <f t="shared" ref="D42" si="111">D136</f>
        <v>0</v>
      </c>
      <c r="E42" s="166">
        <f t="shared" ref="E42" si="112">E136</f>
        <v>643000</v>
      </c>
      <c r="F42" s="163">
        <f t="shared" si="27"/>
        <v>0</v>
      </c>
    </row>
    <row r="43" spans="1:6" x14ac:dyDescent="0.2">
      <c r="A43" s="175">
        <v>510000</v>
      </c>
      <c r="B43" s="176" t="s">
        <v>378</v>
      </c>
      <c r="C43" s="166">
        <f t="shared" ref="C43" si="113">C199</f>
        <v>204034100</v>
      </c>
      <c r="D43" s="166">
        <f t="shared" ref="D43" si="114">D199</f>
        <v>211737100</v>
      </c>
      <c r="E43" s="166">
        <f t="shared" ref="E43" si="115">E199</f>
        <v>29091400</v>
      </c>
      <c r="F43" s="163">
        <f t="shared" si="27"/>
        <v>103.77534931660932</v>
      </c>
    </row>
    <row r="44" spans="1:6" x14ac:dyDescent="0.2">
      <c r="A44" s="175">
        <v>580000</v>
      </c>
      <c r="B44" s="176" t="s">
        <v>379</v>
      </c>
      <c r="C44" s="166">
        <f t="shared" ref="C44" si="116">C220</f>
        <v>422000</v>
      </c>
      <c r="D44" s="166">
        <f t="shared" ref="D44" si="117">D220</f>
        <v>530000</v>
      </c>
      <c r="E44" s="166">
        <f t="shared" ref="E44" si="118">E220</f>
        <v>0</v>
      </c>
      <c r="F44" s="163">
        <f t="shared" si="27"/>
        <v>125.59241706161137</v>
      </c>
    </row>
    <row r="45" spans="1:6" s="181" customFormat="1" x14ac:dyDescent="0.2">
      <c r="A45" s="177"/>
      <c r="B45" s="178" t="s">
        <v>295</v>
      </c>
      <c r="C45" s="179">
        <f t="shared" ref="C45" si="119">C39+C40</f>
        <v>-152881400</v>
      </c>
      <c r="D45" s="179">
        <f t="shared" ref="D45" si="120">D39+D40</f>
        <v>-383608100</v>
      </c>
      <c r="E45" s="179">
        <f t="shared" ref="E45" si="121">E39+E40</f>
        <v>-19849400</v>
      </c>
      <c r="F45" s="180">
        <f t="shared" si="27"/>
        <v>250.9187513981426</v>
      </c>
    </row>
    <row r="46" spans="1:6" x14ac:dyDescent="0.2">
      <c r="A46" s="172"/>
      <c r="B46" s="159"/>
      <c r="C46" s="160"/>
      <c r="D46" s="160"/>
      <c r="E46" s="160"/>
      <c r="F46" s="174"/>
    </row>
    <row r="47" spans="1:6" s="181" customFormat="1" x14ac:dyDescent="0.2">
      <c r="A47" s="177"/>
      <c r="B47" s="178" t="s">
        <v>285</v>
      </c>
      <c r="C47" s="179">
        <f t="shared" ref="C47" si="122">C48+C55+C62+C69</f>
        <v>152881400.00333333</v>
      </c>
      <c r="D47" s="179">
        <f t="shared" ref="D47" si="123">D48+D55+D62+D69</f>
        <v>383608100</v>
      </c>
      <c r="E47" s="179">
        <f t="shared" ref="E47" si="124">E48+E55+E62+E69</f>
        <v>19849400</v>
      </c>
      <c r="F47" s="180">
        <f t="shared" ref="F47:F57" si="125">D47/C47*100</f>
        <v>250.91875139267174</v>
      </c>
    </row>
    <row r="48" spans="1:6" s="158" customFormat="1" ht="27" x14ac:dyDescent="0.2">
      <c r="A48" s="172"/>
      <c r="B48" s="159" t="s">
        <v>296</v>
      </c>
      <c r="C48" s="160">
        <f t="shared" ref="C48" si="126">C49-C52</f>
        <v>-104740900</v>
      </c>
      <c r="D48" s="160">
        <f t="shared" ref="D48" si="127">D49-D52</f>
        <v>93290700</v>
      </c>
      <c r="E48" s="160">
        <f t="shared" ref="E48" si="128">E49-E52</f>
        <v>110000</v>
      </c>
      <c r="F48" s="174">
        <f t="shared" si="125"/>
        <v>-89.068071784756469</v>
      </c>
    </row>
    <row r="49" spans="1:6" s="158" customFormat="1" ht="27" x14ac:dyDescent="0.2">
      <c r="A49" s="159">
        <v>910000</v>
      </c>
      <c r="B49" s="159" t="s">
        <v>380</v>
      </c>
      <c r="C49" s="160">
        <f t="shared" ref="C49" si="129">SUM(C50:C51)</f>
        <v>78955000</v>
      </c>
      <c r="D49" s="160">
        <f t="shared" ref="D49" si="130">SUM(D50:D51)</f>
        <v>93640700</v>
      </c>
      <c r="E49" s="160">
        <f t="shared" ref="E49" si="131">SUM(E50:E51)</f>
        <v>110000</v>
      </c>
      <c r="F49" s="174">
        <f t="shared" si="125"/>
        <v>118.6000886580964</v>
      </c>
    </row>
    <row r="50" spans="1:6" x14ac:dyDescent="0.2">
      <c r="A50" s="175">
        <v>911000</v>
      </c>
      <c r="B50" s="176" t="s">
        <v>381</v>
      </c>
      <c r="C50" s="166">
        <f t="shared" ref="C50" si="132">C231</f>
        <v>74605600</v>
      </c>
      <c r="D50" s="166">
        <f t="shared" ref="D50" si="133">D231</f>
        <v>88365600</v>
      </c>
      <c r="E50" s="166">
        <f t="shared" ref="E50" si="134">E231</f>
        <v>110000</v>
      </c>
      <c r="F50" s="163">
        <f t="shared" si="125"/>
        <v>118.44365570412944</v>
      </c>
    </row>
    <row r="51" spans="1:6" x14ac:dyDescent="0.2">
      <c r="A51" s="175">
        <v>918000</v>
      </c>
      <c r="B51" s="176" t="s">
        <v>382</v>
      </c>
      <c r="C51" s="166">
        <f t="shared" ref="C51" si="135">C235</f>
        <v>4349400</v>
      </c>
      <c r="D51" s="166">
        <f t="shared" ref="D51" si="136">D235</f>
        <v>5275100</v>
      </c>
      <c r="E51" s="166">
        <f t="shared" ref="E51" si="137">E235</f>
        <v>0</v>
      </c>
      <c r="F51" s="163">
        <f t="shared" si="125"/>
        <v>121.28339541086126</v>
      </c>
    </row>
    <row r="52" spans="1:6" s="158" customFormat="1" ht="27" x14ac:dyDescent="0.2">
      <c r="A52" s="159">
        <v>610000</v>
      </c>
      <c r="B52" s="159" t="s">
        <v>383</v>
      </c>
      <c r="C52" s="160">
        <f t="shared" ref="C52" si="138">SUM(C53:C54)</f>
        <v>183695900</v>
      </c>
      <c r="D52" s="160">
        <f t="shared" ref="D52" si="139">SUM(D53:D54)</f>
        <v>350000</v>
      </c>
      <c r="E52" s="160">
        <f t="shared" ref="E52" si="140">SUM(E53:E54)</f>
        <v>0</v>
      </c>
      <c r="F52" s="174">
        <f t="shared" si="125"/>
        <v>0.19053228732922184</v>
      </c>
    </row>
    <row r="53" spans="1:6" x14ac:dyDescent="0.2">
      <c r="A53" s="175">
        <v>611000</v>
      </c>
      <c r="B53" s="176" t="s">
        <v>384</v>
      </c>
      <c r="C53" s="166">
        <f t="shared" ref="C53" si="141">C238</f>
        <v>183345900</v>
      </c>
      <c r="D53" s="166">
        <f t="shared" ref="D53" si="142">D238</f>
        <v>0</v>
      </c>
      <c r="E53" s="166">
        <f t="shared" ref="E53" si="143">E238</f>
        <v>0</v>
      </c>
      <c r="F53" s="163">
        <f t="shared" si="125"/>
        <v>0</v>
      </c>
    </row>
    <row r="54" spans="1:6" x14ac:dyDescent="0.2">
      <c r="A54" s="175">
        <v>618000</v>
      </c>
      <c r="B54" s="176" t="s">
        <v>385</v>
      </c>
      <c r="C54" s="166">
        <f t="shared" ref="C54" si="144">C242</f>
        <v>350000</v>
      </c>
      <c r="D54" s="166">
        <f t="shared" ref="D54" si="145">D242</f>
        <v>350000</v>
      </c>
      <c r="E54" s="166">
        <f t="shared" ref="E54" si="146">E242</f>
        <v>0</v>
      </c>
      <c r="F54" s="163">
        <f t="shared" si="125"/>
        <v>100</v>
      </c>
    </row>
    <row r="55" spans="1:6" s="158" customFormat="1" ht="27" x14ac:dyDescent="0.2">
      <c r="A55" s="172"/>
      <c r="B55" s="159" t="s">
        <v>282</v>
      </c>
      <c r="C55" s="160">
        <f t="shared" ref="C55" si="147">C56-C59</f>
        <v>290311000</v>
      </c>
      <c r="D55" s="160">
        <f t="shared" ref="D55" si="148">D56-D59</f>
        <v>342366300</v>
      </c>
      <c r="E55" s="160">
        <f t="shared" ref="E55" si="149">E56-E59</f>
        <v>-37000</v>
      </c>
      <c r="F55" s="174">
        <f t="shared" si="125"/>
        <v>117.93087413153481</v>
      </c>
    </row>
    <row r="56" spans="1:6" s="158" customFormat="1" ht="27" x14ac:dyDescent="0.2">
      <c r="A56" s="159">
        <v>920000</v>
      </c>
      <c r="B56" s="159" t="s">
        <v>386</v>
      </c>
      <c r="C56" s="160">
        <f t="shared" ref="C56" si="150">SUM(C57:C58)</f>
        <v>1144654600</v>
      </c>
      <c r="D56" s="160">
        <f t="shared" ref="D56" si="151">SUM(D57:D58)</f>
        <v>1690872500</v>
      </c>
      <c r="E56" s="160">
        <f t="shared" ref="E56" si="152">SUM(E57)</f>
        <v>0</v>
      </c>
      <c r="F56" s="174">
        <f t="shared" si="125"/>
        <v>147.71901497622076</v>
      </c>
    </row>
    <row r="57" spans="1:6" x14ac:dyDescent="0.2">
      <c r="A57" s="175">
        <v>921000</v>
      </c>
      <c r="B57" s="176" t="s">
        <v>387</v>
      </c>
      <c r="C57" s="166">
        <f t="shared" ref="C57" si="153">C247</f>
        <v>1144654600</v>
      </c>
      <c r="D57" s="166">
        <f t="shared" ref="D57" si="154">D247</f>
        <v>1690872500</v>
      </c>
      <c r="E57" s="166">
        <f t="shared" ref="E57" si="155">E247</f>
        <v>0</v>
      </c>
      <c r="F57" s="163">
        <f t="shared" si="125"/>
        <v>147.71901497622076</v>
      </c>
    </row>
    <row r="58" spans="1:6" x14ac:dyDescent="0.2">
      <c r="A58" s="182">
        <v>928000</v>
      </c>
      <c r="B58" s="183" t="s">
        <v>388</v>
      </c>
      <c r="C58" s="166">
        <v>0</v>
      </c>
      <c r="D58" s="166">
        <v>0</v>
      </c>
      <c r="E58" s="166">
        <v>0</v>
      </c>
      <c r="F58" s="163">
        <v>0</v>
      </c>
    </row>
    <row r="59" spans="1:6" s="158" customFormat="1" ht="27" x14ac:dyDescent="0.2">
      <c r="A59" s="159">
        <v>620000</v>
      </c>
      <c r="B59" s="159" t="s">
        <v>389</v>
      </c>
      <c r="C59" s="160">
        <f t="shared" ref="C59" si="156">SUM(C60:C61)</f>
        <v>854343600</v>
      </c>
      <c r="D59" s="160">
        <f t="shared" ref="D59" si="157">SUM(D60:D61)</f>
        <v>1348506200</v>
      </c>
      <c r="E59" s="160">
        <f t="shared" ref="E59" si="158">SUM(E60:E61)</f>
        <v>37000</v>
      </c>
      <c r="F59" s="174">
        <f>D59/C59*100</f>
        <v>157.84120112797709</v>
      </c>
    </row>
    <row r="60" spans="1:6" x14ac:dyDescent="0.2">
      <c r="A60" s="175">
        <v>621000</v>
      </c>
      <c r="B60" s="176" t="s">
        <v>390</v>
      </c>
      <c r="C60" s="166">
        <f t="shared" ref="C60" si="159">C253</f>
        <v>854343600</v>
      </c>
      <c r="D60" s="166">
        <f t="shared" ref="D60" si="160">D253</f>
        <v>1348506200</v>
      </c>
      <c r="E60" s="166">
        <f t="shared" ref="E60" si="161">E253</f>
        <v>37000</v>
      </c>
      <c r="F60" s="163">
        <f>D60/C60*100</f>
        <v>157.84120112797709</v>
      </c>
    </row>
    <row r="61" spans="1:6" x14ac:dyDescent="0.2">
      <c r="A61" s="175">
        <v>628000</v>
      </c>
      <c r="B61" s="176" t="s">
        <v>391</v>
      </c>
      <c r="C61" s="166">
        <f t="shared" ref="C61" si="162">C258</f>
        <v>0</v>
      </c>
      <c r="D61" s="166">
        <f t="shared" ref="D61" si="163">D258</f>
        <v>0</v>
      </c>
      <c r="E61" s="166">
        <f t="shared" ref="E61" si="164">E258</f>
        <v>0</v>
      </c>
      <c r="F61" s="163">
        <v>0</v>
      </c>
    </row>
    <row r="62" spans="1:6" s="158" customFormat="1" ht="27" x14ac:dyDescent="0.2">
      <c r="A62" s="184"/>
      <c r="B62" s="159" t="s">
        <v>297</v>
      </c>
      <c r="C62" s="160">
        <f t="shared" ref="C62" si="165">C63-C66</f>
        <v>-32688699.99666667</v>
      </c>
      <c r="D62" s="160">
        <f t="shared" ref="D62" si="166">D63-D66</f>
        <v>-52048900</v>
      </c>
      <c r="E62" s="160">
        <f t="shared" ref="E62" si="167">E63-E66</f>
        <v>-71685900</v>
      </c>
      <c r="F62" s="174">
        <f t="shared" ref="F62:F68" si="168">D62/C62*100</f>
        <v>159.22597107045408</v>
      </c>
    </row>
    <row r="63" spans="1:6" s="158" customFormat="1" ht="27" x14ac:dyDescent="0.2">
      <c r="A63" s="159">
        <v>930000</v>
      </c>
      <c r="B63" s="159" t="s">
        <v>392</v>
      </c>
      <c r="C63" s="160">
        <f t="shared" ref="C63" si="169">C64+C65</f>
        <v>51829200</v>
      </c>
      <c r="D63" s="160">
        <f t="shared" ref="D63" si="170">D64+D65</f>
        <v>35865000</v>
      </c>
      <c r="E63" s="160">
        <f t="shared" ref="E63" si="171">E64+E65</f>
        <v>31672300</v>
      </c>
      <c r="F63" s="174">
        <f t="shared" si="168"/>
        <v>69.198444120302838</v>
      </c>
    </row>
    <row r="64" spans="1:6" x14ac:dyDescent="0.2">
      <c r="A64" s="175">
        <v>931000</v>
      </c>
      <c r="B64" s="176" t="s">
        <v>393</v>
      </c>
      <c r="C64" s="166">
        <f t="shared" ref="C64" si="172">C262</f>
        <v>16563700</v>
      </c>
      <c r="D64" s="166">
        <f t="shared" ref="D64" si="173">D262</f>
        <v>5065000</v>
      </c>
      <c r="E64" s="166">
        <f t="shared" ref="E64" si="174">E262</f>
        <v>31335100</v>
      </c>
      <c r="F64" s="163">
        <f t="shared" si="168"/>
        <v>30.578916546423805</v>
      </c>
    </row>
    <row r="65" spans="1:6" x14ac:dyDescent="0.2">
      <c r="A65" s="175">
        <v>938000</v>
      </c>
      <c r="B65" s="176" t="s">
        <v>394</v>
      </c>
      <c r="C65" s="166">
        <f t="shared" ref="C65" si="175">C267</f>
        <v>35265500</v>
      </c>
      <c r="D65" s="166">
        <f t="shared" ref="D65" si="176">D267</f>
        <v>30800000</v>
      </c>
      <c r="E65" s="166">
        <f t="shared" ref="E65" si="177">E267</f>
        <v>337200</v>
      </c>
      <c r="F65" s="163">
        <f t="shared" si="168"/>
        <v>87.337482808977612</v>
      </c>
    </row>
    <row r="66" spans="1:6" s="158" customFormat="1" ht="27" x14ac:dyDescent="0.2">
      <c r="A66" s="159">
        <v>630000</v>
      </c>
      <c r="B66" s="159" t="s">
        <v>395</v>
      </c>
      <c r="C66" s="160">
        <f t="shared" ref="C66" si="178">C67+C68</f>
        <v>84517899.99666667</v>
      </c>
      <c r="D66" s="160">
        <f t="shared" ref="D66" si="179">D67+D68</f>
        <v>87913900</v>
      </c>
      <c r="E66" s="160">
        <f t="shared" ref="E66" si="180">E67+E68</f>
        <v>103358200</v>
      </c>
      <c r="F66" s="174">
        <f t="shared" si="168"/>
        <v>104.01808374730948</v>
      </c>
    </row>
    <row r="67" spans="1:6" x14ac:dyDescent="0.2">
      <c r="A67" s="175">
        <v>631000</v>
      </c>
      <c r="B67" s="176" t="s">
        <v>396</v>
      </c>
      <c r="C67" s="166">
        <f t="shared" ref="C67" si="181">C271</f>
        <v>28177100</v>
      </c>
      <c r="D67" s="166">
        <f t="shared" ref="D67" si="182">D271</f>
        <v>45115100</v>
      </c>
      <c r="E67" s="166">
        <f t="shared" ref="E67" si="183">E271</f>
        <v>102802100</v>
      </c>
      <c r="F67" s="163">
        <f t="shared" si="168"/>
        <v>160.1126446653488</v>
      </c>
    </row>
    <row r="68" spans="1:6" x14ac:dyDescent="0.2">
      <c r="A68" s="185">
        <v>638000</v>
      </c>
      <c r="B68" s="235" t="s">
        <v>397</v>
      </c>
      <c r="C68" s="166">
        <f t="shared" ref="C68" si="184">C276</f>
        <v>56340799.99666667</v>
      </c>
      <c r="D68" s="166">
        <f t="shared" ref="D68" si="185">D276</f>
        <v>42798800</v>
      </c>
      <c r="E68" s="166">
        <f t="shared" ref="E68" si="186">E276</f>
        <v>556100</v>
      </c>
      <c r="F68" s="163">
        <f t="shared" si="168"/>
        <v>75.964132569172136</v>
      </c>
    </row>
    <row r="69" spans="1:6" s="187" customFormat="1" ht="27" x14ac:dyDescent="0.2">
      <c r="A69" s="186"/>
      <c r="B69" s="159" t="s">
        <v>308</v>
      </c>
      <c r="C69" s="160">
        <f t="shared" ref="C69" si="187">C279</f>
        <v>0</v>
      </c>
      <c r="D69" s="160">
        <f t="shared" ref="D69" si="188">D279</f>
        <v>0</v>
      </c>
      <c r="E69" s="160">
        <f t="shared" ref="E69" si="189">E279</f>
        <v>91462300</v>
      </c>
      <c r="F69" s="174">
        <v>0</v>
      </c>
    </row>
    <row r="70" spans="1:6" s="181" customFormat="1" x14ac:dyDescent="0.2">
      <c r="A70" s="177"/>
      <c r="B70" s="178" t="s">
        <v>286</v>
      </c>
      <c r="C70" s="179">
        <f t="shared" ref="C70" si="190">C45+C47</f>
        <v>3.3333301544189453E-3</v>
      </c>
      <c r="D70" s="179">
        <f t="shared" ref="D70" si="191">D45+D47</f>
        <v>0</v>
      </c>
      <c r="E70" s="179">
        <f t="shared" ref="E70" si="192">E45+E47</f>
        <v>0</v>
      </c>
      <c r="F70" s="188">
        <f>D70/C70*100</f>
        <v>0</v>
      </c>
    </row>
    <row r="71" spans="1:6" x14ac:dyDescent="0.2">
      <c r="C71" s="166"/>
      <c r="D71" s="166"/>
      <c r="E71" s="166"/>
      <c r="F71" s="174"/>
    </row>
    <row r="72" spans="1:6" x14ac:dyDescent="0.2">
      <c r="C72" s="166"/>
      <c r="D72" s="166"/>
      <c r="E72" s="166"/>
      <c r="F72" s="174"/>
    </row>
    <row r="73" spans="1:6" s="192" customFormat="1" x14ac:dyDescent="0.4">
      <c r="A73" s="189" t="s">
        <v>298</v>
      </c>
      <c r="B73" s="190"/>
      <c r="C73" s="191"/>
      <c r="D73" s="191"/>
      <c r="E73" s="191"/>
      <c r="F73" s="174"/>
    </row>
    <row r="74" spans="1:6" s="192" customFormat="1" x14ac:dyDescent="0.4">
      <c r="A74" s="193"/>
      <c r="B74" s="194"/>
      <c r="C74" s="195"/>
      <c r="D74" s="195"/>
      <c r="E74" s="195"/>
      <c r="F74" s="174"/>
    </row>
    <row r="75" spans="1:6" ht="186" customHeight="1" x14ac:dyDescent="0.2">
      <c r="A75" s="196" t="s">
        <v>315</v>
      </c>
      <c r="B75" s="196" t="s">
        <v>316</v>
      </c>
      <c r="C75" s="169" t="s">
        <v>326</v>
      </c>
      <c r="D75" s="169" t="s">
        <v>327</v>
      </c>
      <c r="E75" s="169" t="s">
        <v>328</v>
      </c>
      <c r="F75" s="169" t="s">
        <v>314</v>
      </c>
    </row>
    <row r="76" spans="1:6" x14ac:dyDescent="0.2">
      <c r="A76" s="167">
        <v>1</v>
      </c>
      <c r="B76" s="168">
        <v>2</v>
      </c>
      <c r="C76" s="171">
        <v>3</v>
      </c>
      <c r="D76" s="171">
        <v>4</v>
      </c>
      <c r="E76" s="171">
        <v>5</v>
      </c>
      <c r="F76" s="171" t="s">
        <v>147</v>
      </c>
    </row>
    <row r="77" spans="1:6" s="192" customFormat="1" x14ac:dyDescent="0.4">
      <c r="A77" s="197" t="s">
        <v>291</v>
      </c>
      <c r="B77" s="198"/>
      <c r="C77" s="195">
        <f t="shared" ref="C77" si="193">C78+C92+C116+C112</f>
        <v>5472859300</v>
      </c>
      <c r="D77" s="195">
        <f>D78+D92+D116+D112</f>
        <v>5588621800</v>
      </c>
      <c r="E77" s="195">
        <f t="shared" ref="E77" si="194">E78+E92+E116+E112</f>
        <v>212556200</v>
      </c>
      <c r="F77" s="199">
        <f t="shared" ref="F77:F89" si="195">D77/C77*100</f>
        <v>102.11521059932969</v>
      </c>
    </row>
    <row r="78" spans="1:6" s="192" customFormat="1" x14ac:dyDescent="0.4">
      <c r="A78" s="197">
        <v>710000</v>
      </c>
      <c r="B78" s="200" t="s">
        <v>349</v>
      </c>
      <c r="C78" s="195">
        <f t="shared" ref="C78" si="196">C79+C82+C84+C86+C88+C90</f>
        <v>5065931500</v>
      </c>
      <c r="D78" s="195">
        <f>D79+D82+D84+D86+D88+D90</f>
        <v>5178024200</v>
      </c>
      <c r="E78" s="195">
        <f t="shared" ref="E78" si="197">E79+E82+E84+E86+E88+E90</f>
        <v>170100000</v>
      </c>
      <c r="F78" s="199">
        <f t="shared" si="195"/>
        <v>102.21267697757067</v>
      </c>
    </row>
    <row r="79" spans="1:6" s="192" customFormat="1" x14ac:dyDescent="0.4">
      <c r="A79" s="201">
        <v>711000</v>
      </c>
      <c r="B79" s="201" t="s">
        <v>342</v>
      </c>
      <c r="C79" s="202">
        <f t="shared" ref="C79" si="198">SUM(C80:C81)</f>
        <v>898546500</v>
      </c>
      <c r="D79" s="202">
        <f>SUM(D80:D81)</f>
        <v>912511000</v>
      </c>
      <c r="E79" s="202">
        <f t="shared" ref="E79" si="199">SUM(E80:E81)</f>
        <v>0</v>
      </c>
      <c r="F79" s="203">
        <f t="shared" si="195"/>
        <v>101.55412101655284</v>
      </c>
    </row>
    <row r="80" spans="1:6" s="192" customFormat="1" x14ac:dyDescent="0.4">
      <c r="A80" s="204">
        <v>711100</v>
      </c>
      <c r="B80" s="205" t="s">
        <v>350</v>
      </c>
      <c r="C80" s="206">
        <v>427609800</v>
      </c>
      <c r="D80" s="206">
        <v>430421000</v>
      </c>
      <c r="E80" s="206">
        <v>0</v>
      </c>
      <c r="F80" s="207">
        <f t="shared" si="195"/>
        <v>100.65742178967834</v>
      </c>
    </row>
    <row r="81" spans="1:6" s="192" customFormat="1" x14ac:dyDescent="0.4">
      <c r="A81" s="204">
        <v>711200</v>
      </c>
      <c r="B81" s="183" t="s">
        <v>398</v>
      </c>
      <c r="C81" s="206">
        <v>470936700</v>
      </c>
      <c r="D81" s="206">
        <v>482090000</v>
      </c>
      <c r="E81" s="206">
        <v>0</v>
      </c>
      <c r="F81" s="207">
        <f t="shared" si="195"/>
        <v>102.36832253676556</v>
      </c>
    </row>
    <row r="82" spans="1:6" s="212" customFormat="1" ht="27" x14ac:dyDescent="0.35">
      <c r="A82" s="208">
        <v>712000</v>
      </c>
      <c r="B82" s="209" t="s">
        <v>370</v>
      </c>
      <c r="C82" s="210">
        <f t="shared" ref="C82" si="200">C83</f>
        <v>1843239100</v>
      </c>
      <c r="D82" s="210">
        <f>D83</f>
        <v>1892873200</v>
      </c>
      <c r="E82" s="210">
        <f t="shared" ref="E82" si="201">E83</f>
        <v>0</v>
      </c>
      <c r="F82" s="211">
        <f t="shared" si="195"/>
        <v>102.69276514370816</v>
      </c>
    </row>
    <row r="83" spans="1:6" s="192" customFormat="1" x14ac:dyDescent="0.4">
      <c r="A83" s="204">
        <v>712100</v>
      </c>
      <c r="B83" s="183" t="s">
        <v>370</v>
      </c>
      <c r="C83" s="206">
        <v>1843239100</v>
      </c>
      <c r="D83" s="206">
        <v>1892873200</v>
      </c>
      <c r="E83" s="206">
        <v>0</v>
      </c>
      <c r="F83" s="207">
        <f t="shared" si="195"/>
        <v>102.69276514370816</v>
      </c>
    </row>
    <row r="84" spans="1:6" s="192" customFormat="1" x14ac:dyDescent="0.4">
      <c r="A84" s="208" t="s">
        <v>0</v>
      </c>
      <c r="B84" s="209" t="s">
        <v>329</v>
      </c>
      <c r="C84" s="202">
        <f t="shared" ref="C84" si="202">SUM(C85:C85)</f>
        <v>21450000</v>
      </c>
      <c r="D84" s="202">
        <f>SUM(D85:D85)</f>
        <v>22000000</v>
      </c>
      <c r="E84" s="202">
        <f t="shared" ref="E84" si="203">SUM(E85:E85)</f>
        <v>0</v>
      </c>
      <c r="F84" s="203">
        <f t="shared" si="195"/>
        <v>102.56410256410255</v>
      </c>
    </row>
    <row r="85" spans="1:6" s="192" customFormat="1" x14ac:dyDescent="0.4">
      <c r="A85" s="204">
        <v>714100</v>
      </c>
      <c r="B85" s="183" t="s">
        <v>329</v>
      </c>
      <c r="C85" s="206">
        <v>21450000</v>
      </c>
      <c r="D85" s="206">
        <v>22000000</v>
      </c>
      <c r="E85" s="206">
        <v>0</v>
      </c>
      <c r="F85" s="207">
        <f t="shared" si="195"/>
        <v>102.56410256410255</v>
      </c>
    </row>
    <row r="86" spans="1:6" s="192" customFormat="1" x14ac:dyDescent="0.4">
      <c r="A86" s="208">
        <v>715000</v>
      </c>
      <c r="B86" s="201" t="s">
        <v>330</v>
      </c>
      <c r="C86" s="202">
        <f t="shared" ref="C86" si="204">SUM(C87)</f>
        <v>40000</v>
      </c>
      <c r="D86" s="202">
        <f>SUM(D87)</f>
        <v>40000</v>
      </c>
      <c r="E86" s="202">
        <f t="shared" ref="E86" si="205">SUM(E87)</f>
        <v>0</v>
      </c>
      <c r="F86" s="203">
        <f t="shared" si="195"/>
        <v>100</v>
      </c>
    </row>
    <row r="87" spans="1:6" s="192" customFormat="1" x14ac:dyDescent="0.4">
      <c r="A87" s="204">
        <v>715100</v>
      </c>
      <c r="B87" s="183" t="s">
        <v>320</v>
      </c>
      <c r="C87" s="206">
        <v>40000</v>
      </c>
      <c r="D87" s="206">
        <v>40000</v>
      </c>
      <c r="E87" s="206">
        <v>0</v>
      </c>
      <c r="F87" s="207">
        <f t="shared" si="195"/>
        <v>100</v>
      </c>
    </row>
    <row r="88" spans="1:6" s="192" customFormat="1" x14ac:dyDescent="0.4">
      <c r="A88" s="208">
        <v>717000</v>
      </c>
      <c r="B88" s="201" t="s">
        <v>331</v>
      </c>
      <c r="C88" s="202">
        <f t="shared" ref="C88" si="206">SUM(C89)</f>
        <v>2302655900</v>
      </c>
      <c r="D88" s="202">
        <f>SUM(D89)</f>
        <v>2350600000</v>
      </c>
      <c r="E88" s="202">
        <f t="shared" ref="E88" si="207">SUM(E89)</f>
        <v>170100000</v>
      </c>
      <c r="F88" s="203">
        <f t="shared" si="195"/>
        <v>102.08212177946345</v>
      </c>
    </row>
    <row r="89" spans="1:6" s="192" customFormat="1" x14ac:dyDescent="0.4">
      <c r="A89" s="204">
        <v>717100</v>
      </c>
      <c r="B89" s="205" t="s">
        <v>333</v>
      </c>
      <c r="C89" s="206">
        <v>2302655900</v>
      </c>
      <c r="D89" s="206">
        <v>2350600000</v>
      </c>
      <c r="E89" s="206">
        <v>170100000</v>
      </c>
      <c r="F89" s="207">
        <f t="shared" si="195"/>
        <v>102.08212177946345</v>
      </c>
    </row>
    <row r="90" spans="1:6" s="212" customFormat="1" ht="27" x14ac:dyDescent="0.35">
      <c r="A90" s="208">
        <v>719000</v>
      </c>
      <c r="B90" s="201" t="s">
        <v>343</v>
      </c>
      <c r="C90" s="210">
        <f t="shared" ref="C90" si="208">C91</f>
        <v>0</v>
      </c>
      <c r="D90" s="210">
        <f>D91</f>
        <v>0</v>
      </c>
      <c r="E90" s="210">
        <f t="shared" ref="E90" si="209">E91</f>
        <v>0</v>
      </c>
      <c r="F90" s="211">
        <v>0</v>
      </c>
    </row>
    <row r="91" spans="1:6" s="192" customFormat="1" x14ac:dyDescent="0.4">
      <c r="A91" s="204">
        <v>719100</v>
      </c>
      <c r="B91" s="205" t="s">
        <v>343</v>
      </c>
      <c r="C91" s="206">
        <v>0</v>
      </c>
      <c r="D91" s="206">
        <v>0</v>
      </c>
      <c r="E91" s="206">
        <v>0</v>
      </c>
      <c r="F91" s="207">
        <v>0</v>
      </c>
    </row>
    <row r="92" spans="1:6" s="189" customFormat="1" ht="27" x14ac:dyDescent="0.35">
      <c r="A92" s="213">
        <v>720000</v>
      </c>
      <c r="B92" s="200" t="s">
        <v>351</v>
      </c>
      <c r="C92" s="214">
        <f t="shared" ref="C92" si="210">C93+C100+C105+C107+C110</f>
        <v>405960400</v>
      </c>
      <c r="D92" s="214">
        <f>D93+D100+D105+D107+D110</f>
        <v>410597600</v>
      </c>
      <c r="E92" s="214">
        <f t="shared" ref="E92" si="211">E93+E100+E105+E107+E110</f>
        <v>37513200</v>
      </c>
      <c r="F92" s="215">
        <f>D92/C92*100</f>
        <v>101.14227890208009</v>
      </c>
    </row>
    <row r="93" spans="1:6" s="192" customFormat="1" x14ac:dyDescent="0.4">
      <c r="A93" s="208">
        <v>721000</v>
      </c>
      <c r="B93" s="209" t="s">
        <v>345</v>
      </c>
      <c r="C93" s="210">
        <f t="shared" ref="C93" si="212">SUM(C94:C99)</f>
        <v>72460600</v>
      </c>
      <c r="D93" s="210">
        <f>SUM(D94:D99)</f>
        <v>71430700</v>
      </c>
      <c r="E93" s="210">
        <f t="shared" ref="E93" si="213">SUM(E94:E99)</f>
        <v>1279200</v>
      </c>
      <c r="F93" s="211">
        <f>D93/C93*100</f>
        <v>98.578675859708582</v>
      </c>
    </row>
    <row r="94" spans="1:6" s="192" customFormat="1" x14ac:dyDescent="0.4">
      <c r="A94" s="204">
        <v>721100</v>
      </c>
      <c r="B94" s="183" t="s">
        <v>485</v>
      </c>
      <c r="C94" s="206">
        <v>49000000</v>
      </c>
      <c r="D94" s="206">
        <v>49000000</v>
      </c>
      <c r="E94" s="206">
        <v>0</v>
      </c>
      <c r="F94" s="207">
        <f>D94/C94*100</f>
        <v>100</v>
      </c>
    </row>
    <row r="95" spans="1:6" s="192" customFormat="1" x14ac:dyDescent="0.4">
      <c r="A95" s="204">
        <v>721200</v>
      </c>
      <c r="B95" s="183" t="s">
        <v>352</v>
      </c>
      <c r="C95" s="206">
        <v>935000</v>
      </c>
      <c r="D95" s="206">
        <v>950000</v>
      </c>
      <c r="E95" s="206">
        <v>1279200</v>
      </c>
      <c r="F95" s="207">
        <f>D95/C95*100</f>
        <v>101.60427807486631</v>
      </c>
    </row>
    <row r="96" spans="1:6" s="192" customFormat="1" x14ac:dyDescent="0.4">
      <c r="A96" s="204">
        <v>721300</v>
      </c>
      <c r="B96" s="183" t="s">
        <v>353</v>
      </c>
      <c r="C96" s="206">
        <v>1561400</v>
      </c>
      <c r="D96" s="206">
        <v>1560000</v>
      </c>
      <c r="E96" s="206">
        <v>0</v>
      </c>
      <c r="F96" s="207">
        <f>D96/C96*100</f>
        <v>99.910336877161527</v>
      </c>
    </row>
    <row r="97" spans="1:6" s="192" customFormat="1" x14ac:dyDescent="0.4">
      <c r="A97" s="204">
        <v>721400</v>
      </c>
      <c r="B97" s="183" t="s">
        <v>354</v>
      </c>
      <c r="C97" s="206">
        <v>0</v>
      </c>
      <c r="D97" s="206">
        <v>10000</v>
      </c>
      <c r="E97" s="206">
        <v>0</v>
      </c>
      <c r="F97" s="207">
        <v>0</v>
      </c>
    </row>
    <row r="98" spans="1:6" s="192" customFormat="1" x14ac:dyDescent="0.4">
      <c r="A98" s="204">
        <v>721500</v>
      </c>
      <c r="B98" s="183" t="s">
        <v>355</v>
      </c>
      <c r="C98" s="206">
        <v>18817200</v>
      </c>
      <c r="D98" s="206">
        <v>17763700</v>
      </c>
      <c r="E98" s="206">
        <v>0</v>
      </c>
      <c r="F98" s="207">
        <f t="shared" ref="F98:F108" si="214">D98/C98*100</f>
        <v>94.401398720319705</v>
      </c>
    </row>
    <row r="99" spans="1:6" s="192" customFormat="1" ht="55.5" x14ac:dyDescent="0.4">
      <c r="A99" s="204">
        <v>721600</v>
      </c>
      <c r="B99" s="183" t="s">
        <v>399</v>
      </c>
      <c r="C99" s="206">
        <v>2147000</v>
      </c>
      <c r="D99" s="206">
        <v>2147000</v>
      </c>
      <c r="E99" s="206">
        <v>0</v>
      </c>
      <c r="F99" s="207">
        <f t="shared" si="214"/>
        <v>100</v>
      </c>
    </row>
    <row r="100" spans="1:6" s="192" customFormat="1" x14ac:dyDescent="0.4">
      <c r="A100" s="208">
        <v>722000</v>
      </c>
      <c r="B100" s="209" t="s">
        <v>346</v>
      </c>
      <c r="C100" s="210">
        <f t="shared" ref="C100" si="215">SUM(C101:C104)</f>
        <v>274562700</v>
      </c>
      <c r="D100" s="210">
        <f t="shared" ref="D100" si="216">SUM(D101:D104)</f>
        <v>278370300</v>
      </c>
      <c r="E100" s="210">
        <f t="shared" ref="E100" si="217">SUM(E101:E104)</f>
        <v>35259500</v>
      </c>
      <c r="F100" s="211">
        <f t="shared" si="214"/>
        <v>101.3867870617531</v>
      </c>
    </row>
    <row r="101" spans="1:6" s="192" customFormat="1" x14ac:dyDescent="0.4">
      <c r="A101" s="216">
        <v>722100</v>
      </c>
      <c r="B101" s="183" t="s">
        <v>321</v>
      </c>
      <c r="C101" s="217">
        <v>13977300</v>
      </c>
      <c r="D101" s="217">
        <v>14340600</v>
      </c>
      <c r="E101" s="217">
        <v>0</v>
      </c>
      <c r="F101" s="218">
        <f t="shared" si="214"/>
        <v>102.59921444055719</v>
      </c>
    </row>
    <row r="102" spans="1:6" s="192" customFormat="1" x14ac:dyDescent="0.4">
      <c r="A102" s="216">
        <v>722200</v>
      </c>
      <c r="B102" s="183" t="s">
        <v>334</v>
      </c>
      <c r="C102" s="217">
        <v>16353000</v>
      </c>
      <c r="D102" s="217">
        <v>16778200</v>
      </c>
      <c r="E102" s="217">
        <v>0</v>
      </c>
      <c r="F102" s="218">
        <f t="shared" si="214"/>
        <v>102.60013453189016</v>
      </c>
    </row>
    <row r="103" spans="1:6" s="192" customFormat="1" x14ac:dyDescent="0.4">
      <c r="A103" s="216">
        <v>722400</v>
      </c>
      <c r="B103" s="183" t="s">
        <v>317</v>
      </c>
      <c r="C103" s="217">
        <v>209725400</v>
      </c>
      <c r="D103" s="217">
        <v>211847300</v>
      </c>
      <c r="E103" s="217">
        <v>4840000</v>
      </c>
      <c r="F103" s="218">
        <f t="shared" si="214"/>
        <v>101.01175155703601</v>
      </c>
    </row>
    <row r="104" spans="1:6" s="192" customFormat="1" x14ac:dyDescent="0.4">
      <c r="A104" s="216">
        <v>722500</v>
      </c>
      <c r="B104" s="183" t="s">
        <v>356</v>
      </c>
      <c r="C104" s="217">
        <v>34507000</v>
      </c>
      <c r="D104" s="217">
        <v>35404200</v>
      </c>
      <c r="E104" s="217">
        <v>30419500</v>
      </c>
      <c r="F104" s="218">
        <f t="shared" si="214"/>
        <v>102.60005216332917</v>
      </c>
    </row>
    <row r="105" spans="1:6" s="192" customFormat="1" x14ac:dyDescent="0.4">
      <c r="A105" s="208" t="s">
        <v>4</v>
      </c>
      <c r="B105" s="209" t="s">
        <v>472</v>
      </c>
      <c r="C105" s="202">
        <f t="shared" ref="C105" si="218">SUM(C106)</f>
        <v>49978700</v>
      </c>
      <c r="D105" s="202">
        <f>SUM(D106)</f>
        <v>50264000</v>
      </c>
      <c r="E105" s="202">
        <f t="shared" ref="E105" si="219">SUM(E106)</f>
        <v>30000</v>
      </c>
      <c r="F105" s="203">
        <f t="shared" si="214"/>
        <v>100.57084317919434</v>
      </c>
    </row>
    <row r="106" spans="1:6" s="192" customFormat="1" x14ac:dyDescent="0.4">
      <c r="A106" s="216">
        <v>723100</v>
      </c>
      <c r="B106" s="183" t="s">
        <v>472</v>
      </c>
      <c r="C106" s="217">
        <v>49978700</v>
      </c>
      <c r="D106" s="217">
        <v>50264000</v>
      </c>
      <c r="E106" s="217">
        <v>30000</v>
      </c>
      <c r="F106" s="218">
        <f t="shared" si="214"/>
        <v>100.57084317919434</v>
      </c>
    </row>
    <row r="107" spans="1:6" s="212" customFormat="1" ht="54" x14ac:dyDescent="0.35">
      <c r="A107" s="208">
        <v>728000</v>
      </c>
      <c r="B107" s="209" t="s">
        <v>371</v>
      </c>
      <c r="C107" s="202">
        <f t="shared" ref="C107" si="220">C108+C109</f>
        <v>3008400</v>
      </c>
      <c r="D107" s="202">
        <f>D108+D109</f>
        <v>4448400</v>
      </c>
      <c r="E107" s="202">
        <f t="shared" ref="E107" si="221">E108+E109</f>
        <v>732500</v>
      </c>
      <c r="F107" s="203">
        <f t="shared" si="214"/>
        <v>147.86597526924612</v>
      </c>
    </row>
    <row r="108" spans="1:6" s="192" customFormat="1" x14ac:dyDescent="0.4">
      <c r="A108" s="216">
        <v>728100</v>
      </c>
      <c r="B108" s="183" t="s">
        <v>400</v>
      </c>
      <c r="C108" s="217">
        <v>3008400</v>
      </c>
      <c r="D108" s="217">
        <v>4448400</v>
      </c>
      <c r="E108" s="217">
        <v>70000</v>
      </c>
      <c r="F108" s="218">
        <f t="shared" si="214"/>
        <v>147.86597526924612</v>
      </c>
    </row>
    <row r="109" spans="1:6" s="192" customFormat="1" x14ac:dyDescent="0.4">
      <c r="A109" s="216">
        <v>728200</v>
      </c>
      <c r="B109" s="183" t="s">
        <v>401</v>
      </c>
      <c r="C109" s="217">
        <v>0</v>
      </c>
      <c r="D109" s="217">
        <v>0</v>
      </c>
      <c r="E109" s="217">
        <v>662500</v>
      </c>
      <c r="F109" s="218">
        <v>0</v>
      </c>
    </row>
    <row r="110" spans="1:6" s="220" customFormat="1" x14ac:dyDescent="0.2">
      <c r="A110" s="219">
        <v>729000</v>
      </c>
      <c r="B110" s="209" t="s">
        <v>347</v>
      </c>
      <c r="C110" s="202">
        <f t="shared" ref="C110" si="222">SUM(C111)</f>
        <v>5950000</v>
      </c>
      <c r="D110" s="202">
        <f>SUM(D111)</f>
        <v>6084200</v>
      </c>
      <c r="E110" s="202">
        <f t="shared" ref="E110" si="223">SUM(E111)</f>
        <v>212000</v>
      </c>
      <c r="F110" s="203">
        <f>D110/C110*100</f>
        <v>102.25546218487396</v>
      </c>
    </row>
    <row r="111" spans="1:6" s="192" customFormat="1" x14ac:dyDescent="0.4">
      <c r="A111" s="216">
        <v>729100</v>
      </c>
      <c r="B111" s="183" t="s">
        <v>347</v>
      </c>
      <c r="C111" s="217">
        <v>5950000</v>
      </c>
      <c r="D111" s="217">
        <v>6084200</v>
      </c>
      <c r="E111" s="217">
        <v>212000</v>
      </c>
      <c r="F111" s="218">
        <f>D111/C111*100</f>
        <v>102.25546218487396</v>
      </c>
    </row>
    <row r="112" spans="1:6" s="189" customFormat="1" ht="27" x14ac:dyDescent="0.35">
      <c r="A112" s="213">
        <v>730000</v>
      </c>
      <c r="B112" s="200" t="s">
        <v>322</v>
      </c>
      <c r="C112" s="195">
        <f t="shared" ref="C112" si="224">C113</f>
        <v>2100</v>
      </c>
      <c r="D112" s="195">
        <f>D113</f>
        <v>0</v>
      </c>
      <c r="E112" s="195">
        <f t="shared" ref="E112" si="225">E113</f>
        <v>50000</v>
      </c>
      <c r="F112" s="199">
        <f>D112/C112*100</f>
        <v>0</v>
      </c>
    </row>
    <row r="113" spans="1:6" s="212" customFormat="1" ht="27" x14ac:dyDescent="0.35">
      <c r="A113" s="221">
        <v>731000</v>
      </c>
      <c r="B113" s="209" t="s">
        <v>319</v>
      </c>
      <c r="C113" s="202">
        <f t="shared" ref="C113" si="226">C114+C115</f>
        <v>2100</v>
      </c>
      <c r="D113" s="202">
        <f>D114+D115</f>
        <v>0</v>
      </c>
      <c r="E113" s="202">
        <f t="shared" ref="E113" si="227">E114+E115</f>
        <v>50000</v>
      </c>
      <c r="F113" s="203">
        <f>D113/C113*100</f>
        <v>0</v>
      </c>
    </row>
    <row r="114" spans="1:6" s="192" customFormat="1" x14ac:dyDescent="0.4">
      <c r="A114" s="216">
        <v>731100</v>
      </c>
      <c r="B114" s="183" t="s">
        <v>323</v>
      </c>
      <c r="C114" s="217">
        <v>0</v>
      </c>
      <c r="D114" s="217">
        <v>0</v>
      </c>
      <c r="E114" s="217">
        <v>0</v>
      </c>
      <c r="F114" s="218">
        <v>0</v>
      </c>
    </row>
    <row r="115" spans="1:6" s="192" customFormat="1" x14ac:dyDescent="0.4">
      <c r="A115" s="216">
        <v>731200</v>
      </c>
      <c r="B115" s="183" t="s">
        <v>324</v>
      </c>
      <c r="C115" s="217">
        <v>2100</v>
      </c>
      <c r="D115" s="217">
        <v>0</v>
      </c>
      <c r="E115" s="217">
        <v>50000</v>
      </c>
      <c r="F115" s="218">
        <f>D115/C115*100</f>
        <v>0</v>
      </c>
    </row>
    <row r="116" spans="1:6" s="192" customFormat="1" x14ac:dyDescent="0.4">
      <c r="A116" s="213">
        <v>780000</v>
      </c>
      <c r="B116" s="200" t="s">
        <v>402</v>
      </c>
      <c r="C116" s="195">
        <f t="shared" ref="C116" si="228">C117+C123</f>
        <v>965300</v>
      </c>
      <c r="D116" s="195">
        <f>D117+D123</f>
        <v>0</v>
      </c>
      <c r="E116" s="195">
        <f t="shared" ref="E116" si="229">E117+E123</f>
        <v>4893000</v>
      </c>
      <c r="F116" s="199">
        <f>D116/C116*100</f>
        <v>0</v>
      </c>
    </row>
    <row r="117" spans="1:6" s="212" customFormat="1" ht="27" x14ac:dyDescent="0.35">
      <c r="A117" s="208">
        <v>787000</v>
      </c>
      <c r="B117" s="209" t="s">
        <v>473</v>
      </c>
      <c r="C117" s="202">
        <f t="shared" ref="C117" si="230">SUM(C118:C122)</f>
        <v>757100</v>
      </c>
      <c r="D117" s="202">
        <f>SUM(D118:D122)</f>
        <v>0</v>
      </c>
      <c r="E117" s="202">
        <f t="shared" ref="E117" si="231">SUM(E118:E122)</f>
        <v>506500</v>
      </c>
      <c r="F117" s="203">
        <f>D117/C117*100</f>
        <v>0</v>
      </c>
    </row>
    <row r="118" spans="1:6" s="192" customFormat="1" x14ac:dyDescent="0.4">
      <c r="A118" s="216">
        <v>787100</v>
      </c>
      <c r="B118" s="183" t="s">
        <v>339</v>
      </c>
      <c r="C118" s="217">
        <v>0</v>
      </c>
      <c r="D118" s="217">
        <v>0</v>
      </c>
      <c r="E118" s="217">
        <v>0</v>
      </c>
      <c r="F118" s="218">
        <v>0</v>
      </c>
    </row>
    <row r="119" spans="1:6" s="192" customFormat="1" x14ac:dyDescent="0.4">
      <c r="A119" s="204">
        <v>787200</v>
      </c>
      <c r="B119" s="183" t="s">
        <v>340</v>
      </c>
      <c r="C119" s="217">
        <v>0</v>
      </c>
      <c r="D119" s="217">
        <v>0</v>
      </c>
      <c r="E119" s="217">
        <v>0</v>
      </c>
      <c r="F119" s="218">
        <v>0</v>
      </c>
    </row>
    <row r="120" spans="1:6" s="192" customFormat="1" x14ac:dyDescent="0.4">
      <c r="A120" s="216">
        <v>787300</v>
      </c>
      <c r="B120" s="183" t="s">
        <v>403</v>
      </c>
      <c r="C120" s="217">
        <v>457100</v>
      </c>
      <c r="D120" s="217">
        <v>0</v>
      </c>
      <c r="E120" s="217">
        <v>450500</v>
      </c>
      <c r="F120" s="218">
        <f>D120/C120*100</f>
        <v>0</v>
      </c>
    </row>
    <row r="121" spans="1:6" s="192" customFormat="1" x14ac:dyDescent="0.4">
      <c r="A121" s="216">
        <v>787400</v>
      </c>
      <c r="B121" s="183" t="s">
        <v>404</v>
      </c>
      <c r="C121" s="217">
        <v>300000</v>
      </c>
      <c r="D121" s="217">
        <v>0</v>
      </c>
      <c r="E121" s="217">
        <v>0</v>
      </c>
      <c r="F121" s="218">
        <f>D121/C121*100</f>
        <v>0</v>
      </c>
    </row>
    <row r="122" spans="1:6" s="192" customFormat="1" x14ac:dyDescent="0.4">
      <c r="A122" s="216">
        <v>787900</v>
      </c>
      <c r="B122" s="183" t="s">
        <v>405</v>
      </c>
      <c r="C122" s="217">
        <v>0</v>
      </c>
      <c r="D122" s="217">
        <v>0</v>
      </c>
      <c r="E122" s="217">
        <v>56000</v>
      </c>
      <c r="F122" s="218">
        <v>0</v>
      </c>
    </row>
    <row r="123" spans="1:6" s="192" customFormat="1" x14ac:dyDescent="0.4">
      <c r="A123" s="208">
        <v>788000</v>
      </c>
      <c r="B123" s="209" t="s">
        <v>373</v>
      </c>
      <c r="C123" s="195">
        <f t="shared" ref="C123" si="232">C124</f>
        <v>208200</v>
      </c>
      <c r="D123" s="195">
        <f>D124</f>
        <v>0</v>
      </c>
      <c r="E123" s="195">
        <f t="shared" ref="E123" si="233">E124</f>
        <v>4386500</v>
      </c>
      <c r="F123" s="199">
        <f>D123/C123*100</f>
        <v>0</v>
      </c>
    </row>
    <row r="124" spans="1:6" s="192" customFormat="1" x14ac:dyDescent="0.4">
      <c r="A124" s="216">
        <v>788100</v>
      </c>
      <c r="B124" s="183" t="s">
        <v>373</v>
      </c>
      <c r="C124" s="217">
        <v>208200</v>
      </c>
      <c r="D124" s="217">
        <v>0</v>
      </c>
      <c r="E124" s="217">
        <v>4386500</v>
      </c>
      <c r="F124" s="218">
        <f>D124/C124*100</f>
        <v>0</v>
      </c>
    </row>
    <row r="125" spans="1:6" s="192" customFormat="1" x14ac:dyDescent="0.4">
      <c r="A125" s="208"/>
      <c r="B125" s="183"/>
      <c r="C125" s="210"/>
      <c r="D125" s="210"/>
      <c r="E125" s="210"/>
      <c r="F125" s="211"/>
    </row>
    <row r="126" spans="1:6" s="192" customFormat="1" x14ac:dyDescent="0.4">
      <c r="A126" s="213" t="s">
        <v>299</v>
      </c>
      <c r="B126" s="183"/>
      <c r="C126" s="214">
        <f t="shared" ref="C126" si="234">C127+C136</f>
        <v>1701900</v>
      </c>
      <c r="D126" s="214">
        <f>D127+D136</f>
        <v>0</v>
      </c>
      <c r="E126" s="214">
        <f t="shared" ref="E126" si="235">E127+E136</f>
        <v>7249100</v>
      </c>
      <c r="F126" s="215">
        <f>D126/C126*100</f>
        <v>0</v>
      </c>
    </row>
    <row r="127" spans="1:6" s="192" customFormat="1" x14ac:dyDescent="0.4">
      <c r="A127" s="213">
        <v>810000</v>
      </c>
      <c r="B127" s="194" t="s">
        <v>406</v>
      </c>
      <c r="C127" s="214">
        <f t="shared" ref="C127" si="236">C128+C132+C134</f>
        <v>1474400</v>
      </c>
      <c r="D127" s="214">
        <f>D128+D132+D134</f>
        <v>0</v>
      </c>
      <c r="E127" s="214">
        <f t="shared" ref="E127" si="237">E128+E132+E134</f>
        <v>6606100</v>
      </c>
      <c r="F127" s="215">
        <f>D127/C127*100</f>
        <v>0</v>
      </c>
    </row>
    <row r="128" spans="1:6" s="192" customFormat="1" x14ac:dyDescent="0.4">
      <c r="A128" s="208">
        <v>811000</v>
      </c>
      <c r="B128" s="209" t="s">
        <v>407</v>
      </c>
      <c r="C128" s="210">
        <f t="shared" ref="C128" si="238">SUM(C129:C131)</f>
        <v>1474400</v>
      </c>
      <c r="D128" s="210">
        <f>SUM(D129:D131)</f>
        <v>0</v>
      </c>
      <c r="E128" s="210">
        <f t="shared" ref="E128" si="239">SUM(E129:E131)</f>
        <v>865000</v>
      </c>
      <c r="F128" s="211">
        <f>D128/C128*100</f>
        <v>0</v>
      </c>
    </row>
    <row r="129" spans="1:6" s="192" customFormat="1" x14ac:dyDescent="0.4">
      <c r="A129" s="204">
        <v>811100</v>
      </c>
      <c r="B129" s="183" t="s">
        <v>408</v>
      </c>
      <c r="C129" s="206">
        <v>1474400</v>
      </c>
      <c r="D129" s="206">
        <v>0</v>
      </c>
      <c r="E129" s="206">
        <v>400000</v>
      </c>
      <c r="F129" s="207">
        <f>D129/C129*100</f>
        <v>0</v>
      </c>
    </row>
    <row r="130" spans="1:6" s="192" customFormat="1" x14ac:dyDescent="0.4">
      <c r="A130" s="204">
        <v>811200</v>
      </c>
      <c r="B130" s="183" t="s">
        <v>409</v>
      </c>
      <c r="C130" s="206">
        <v>0</v>
      </c>
      <c r="D130" s="206">
        <v>0</v>
      </c>
      <c r="E130" s="206">
        <v>441000</v>
      </c>
      <c r="F130" s="207">
        <v>0</v>
      </c>
    </row>
    <row r="131" spans="1:6" s="192" customFormat="1" x14ac:dyDescent="0.4">
      <c r="A131" s="204">
        <v>811400</v>
      </c>
      <c r="B131" s="183" t="s">
        <v>410</v>
      </c>
      <c r="C131" s="206">
        <v>0</v>
      </c>
      <c r="D131" s="206">
        <v>0</v>
      </c>
      <c r="E131" s="206">
        <v>24000</v>
      </c>
      <c r="F131" s="207">
        <v>0</v>
      </c>
    </row>
    <row r="132" spans="1:6" s="212" customFormat="1" ht="27" x14ac:dyDescent="0.35">
      <c r="A132" s="208">
        <v>813000</v>
      </c>
      <c r="B132" s="209" t="s">
        <v>411</v>
      </c>
      <c r="C132" s="210">
        <f t="shared" ref="C132" si="240">C133</f>
        <v>0</v>
      </c>
      <c r="D132" s="210">
        <f>D133</f>
        <v>0</v>
      </c>
      <c r="E132" s="210">
        <f t="shared" ref="E132" si="241">E133</f>
        <v>0</v>
      </c>
      <c r="F132" s="211">
        <v>0</v>
      </c>
    </row>
    <row r="133" spans="1:6" s="192" customFormat="1" x14ac:dyDescent="0.4">
      <c r="A133" s="204">
        <v>813100</v>
      </c>
      <c r="B133" s="183" t="s">
        <v>486</v>
      </c>
      <c r="C133" s="206">
        <v>0</v>
      </c>
      <c r="D133" s="206">
        <v>0</v>
      </c>
      <c r="E133" s="206">
        <v>0</v>
      </c>
      <c r="F133" s="207">
        <v>0</v>
      </c>
    </row>
    <row r="134" spans="1:6" s="212" customFormat="1" ht="27" x14ac:dyDescent="0.35">
      <c r="A134" s="208">
        <v>816000</v>
      </c>
      <c r="B134" s="209" t="s">
        <v>475</v>
      </c>
      <c r="C134" s="210">
        <f t="shared" ref="C134" si="242">C135</f>
        <v>0</v>
      </c>
      <c r="D134" s="210">
        <f>D135</f>
        <v>0</v>
      </c>
      <c r="E134" s="210">
        <f t="shared" ref="E134" si="243">E135</f>
        <v>5741100</v>
      </c>
      <c r="F134" s="211">
        <v>0</v>
      </c>
    </row>
    <row r="135" spans="1:6" s="192" customFormat="1" x14ac:dyDescent="0.4">
      <c r="A135" s="204">
        <v>816100</v>
      </c>
      <c r="B135" s="183" t="s">
        <v>475</v>
      </c>
      <c r="C135" s="206">
        <v>0</v>
      </c>
      <c r="D135" s="206">
        <v>0</v>
      </c>
      <c r="E135" s="206">
        <v>5741100</v>
      </c>
      <c r="F135" s="207">
        <v>0</v>
      </c>
    </row>
    <row r="136" spans="1:6" s="212" customFormat="1" ht="54" x14ac:dyDescent="0.35">
      <c r="A136" s="208">
        <v>880000</v>
      </c>
      <c r="B136" s="209" t="s">
        <v>412</v>
      </c>
      <c r="C136" s="210">
        <f t="shared" ref="C136" si="244">C137</f>
        <v>227500</v>
      </c>
      <c r="D136" s="210">
        <f>D137</f>
        <v>0</v>
      </c>
      <c r="E136" s="210">
        <f t="shared" ref="E136" si="245">E137</f>
        <v>643000</v>
      </c>
      <c r="F136" s="211">
        <f>D136/C136*100</f>
        <v>0</v>
      </c>
    </row>
    <row r="137" spans="1:6" s="212" customFormat="1" ht="27" x14ac:dyDescent="0.35">
      <c r="A137" s="208">
        <v>881000</v>
      </c>
      <c r="B137" s="209" t="s">
        <v>413</v>
      </c>
      <c r="C137" s="210">
        <f t="shared" ref="C137" si="246">C138+C139</f>
        <v>227500</v>
      </c>
      <c r="D137" s="210">
        <f>D138+D139</f>
        <v>0</v>
      </c>
      <c r="E137" s="210">
        <f t="shared" ref="E137" si="247">E138+E139</f>
        <v>643000</v>
      </c>
      <c r="F137" s="211">
        <f>D137/C137*100</f>
        <v>0</v>
      </c>
    </row>
    <row r="138" spans="1:6" s="192" customFormat="1" x14ac:dyDescent="0.4">
      <c r="A138" s="204">
        <v>881100</v>
      </c>
      <c r="B138" s="183" t="s">
        <v>414</v>
      </c>
      <c r="C138" s="206">
        <v>227500</v>
      </c>
      <c r="D138" s="206">
        <v>0</v>
      </c>
      <c r="E138" s="206">
        <v>0</v>
      </c>
      <c r="F138" s="207">
        <f>D138/C138*100</f>
        <v>0</v>
      </c>
    </row>
    <row r="139" spans="1:6" s="192" customFormat="1" ht="55.5" x14ac:dyDescent="0.4">
      <c r="A139" s="204">
        <v>881200</v>
      </c>
      <c r="B139" s="183" t="s">
        <v>415</v>
      </c>
      <c r="C139" s="206">
        <v>0</v>
      </c>
      <c r="D139" s="206">
        <v>0</v>
      </c>
      <c r="E139" s="206">
        <v>643000</v>
      </c>
      <c r="F139" s="207">
        <v>0</v>
      </c>
    </row>
    <row r="140" spans="1:6" s="222" customFormat="1" x14ac:dyDescent="0.35">
      <c r="A140" s="177"/>
      <c r="B140" s="178" t="s">
        <v>300</v>
      </c>
      <c r="C140" s="179">
        <f t="shared" ref="C140" si="248">C77+C126</f>
        <v>5474561200</v>
      </c>
      <c r="D140" s="179">
        <f>D77+D126</f>
        <v>5588621800</v>
      </c>
      <c r="E140" s="179">
        <f t="shared" ref="E140" si="249">E77+E126</f>
        <v>219805300</v>
      </c>
      <c r="F140" s="180">
        <f>D140/C140*100</f>
        <v>102.08346561181926</v>
      </c>
    </row>
    <row r="141" spans="1:6" x14ac:dyDescent="0.2">
      <c r="C141" s="166"/>
      <c r="D141" s="166"/>
      <c r="E141" s="166"/>
      <c r="F141" s="174"/>
    </row>
    <row r="142" spans="1:6" s="226" customFormat="1" x14ac:dyDescent="0.2">
      <c r="A142" s="223" t="s">
        <v>301</v>
      </c>
      <c r="B142" s="224"/>
      <c r="C142" s="225"/>
      <c r="D142" s="225"/>
      <c r="E142" s="225"/>
      <c r="F142" s="174"/>
    </row>
    <row r="143" spans="1:6" s="226" customFormat="1" x14ac:dyDescent="0.2">
      <c r="A143" s="223"/>
      <c r="B143" s="224"/>
      <c r="C143" s="225"/>
      <c r="D143" s="225"/>
      <c r="E143" s="225"/>
      <c r="F143" s="174"/>
    </row>
    <row r="144" spans="1:6" ht="186" customHeight="1" x14ac:dyDescent="0.2">
      <c r="A144" s="196" t="s">
        <v>312</v>
      </c>
      <c r="B144" s="196" t="s">
        <v>316</v>
      </c>
      <c r="C144" s="169" t="s">
        <v>326</v>
      </c>
      <c r="D144" s="169" t="s">
        <v>327</v>
      </c>
      <c r="E144" s="169" t="s">
        <v>328</v>
      </c>
      <c r="F144" s="169" t="s">
        <v>314</v>
      </c>
    </row>
    <row r="145" spans="1:6" x14ac:dyDescent="0.2">
      <c r="A145" s="167">
        <v>1</v>
      </c>
      <c r="B145" s="168">
        <v>2</v>
      </c>
      <c r="C145" s="171">
        <v>3</v>
      </c>
      <c r="D145" s="171">
        <v>4</v>
      </c>
      <c r="E145" s="171">
        <v>5</v>
      </c>
      <c r="F145" s="171" t="s">
        <v>147</v>
      </c>
    </row>
    <row r="146" spans="1:6" s="229" customFormat="1" x14ac:dyDescent="0.2">
      <c r="A146" s="227" t="s">
        <v>292</v>
      </c>
      <c r="B146" s="228"/>
      <c r="C146" s="225">
        <f t="shared" ref="C146" si="250">C147+C187+C195</f>
        <v>5422986500</v>
      </c>
      <c r="D146" s="225">
        <f>D147+D187+D195</f>
        <v>5759962800</v>
      </c>
      <c r="E146" s="225">
        <f t="shared" ref="E146" si="251">E147+E187+E195</f>
        <v>210563300</v>
      </c>
      <c r="F146" s="174">
        <f t="shared" ref="F146:F180" si="252">D146/C146*100</f>
        <v>106.21385098413947</v>
      </c>
    </row>
    <row r="147" spans="1:6" s="229" customFormat="1" x14ac:dyDescent="0.2">
      <c r="A147" s="230">
        <v>410000</v>
      </c>
      <c r="B147" s="228" t="s">
        <v>357</v>
      </c>
      <c r="C147" s="225">
        <f t="shared" ref="C147" si="253">C148+C153+C163+C170+C172+C175+C178+C180+C185</f>
        <v>4839452600</v>
      </c>
      <c r="D147" s="225">
        <f t="shared" ref="D147" si="254">D148+D153+D163+D170+D172+D175+D178+D180+D185</f>
        <v>5203654200</v>
      </c>
      <c r="E147" s="225">
        <f t="shared" ref="E147" si="255">E148+E153+E163+E170+E172+E175+E178+E180+E185</f>
        <v>210405300</v>
      </c>
      <c r="F147" s="174">
        <f t="shared" si="252"/>
        <v>107.52567759419733</v>
      </c>
    </row>
    <row r="148" spans="1:6" s="229" customFormat="1" x14ac:dyDescent="0.2">
      <c r="A148" s="231">
        <v>411000</v>
      </c>
      <c r="B148" s="232" t="s">
        <v>474</v>
      </c>
      <c r="C148" s="233">
        <f t="shared" ref="C148" si="256">SUM(C149:C152)</f>
        <v>1322045399.9999995</v>
      </c>
      <c r="D148" s="233">
        <f t="shared" ref="D148" si="257">SUM(D149:D152)</f>
        <v>1407778000</v>
      </c>
      <c r="E148" s="233">
        <f t="shared" ref="E148" si="258">SUM(E149:E152)</f>
        <v>11005500</v>
      </c>
      <c r="F148" s="174">
        <f t="shared" si="252"/>
        <v>106.48484537671705</v>
      </c>
    </row>
    <row r="149" spans="1:6" s="229" customFormat="1" x14ac:dyDescent="0.2">
      <c r="A149" s="234">
        <v>411100</v>
      </c>
      <c r="B149" s="235" t="s">
        <v>358</v>
      </c>
      <c r="C149" s="236">
        <v>1240940299.9999995</v>
      </c>
      <c r="D149" s="236">
        <v>1322112300</v>
      </c>
      <c r="E149" s="236">
        <v>6280700</v>
      </c>
      <c r="F149" s="163">
        <f t="shared" si="252"/>
        <v>106.54116882173949</v>
      </c>
    </row>
    <row r="150" spans="1:6" s="229" customFormat="1" x14ac:dyDescent="0.2">
      <c r="A150" s="234">
        <v>411200</v>
      </c>
      <c r="B150" s="235" t="s">
        <v>487</v>
      </c>
      <c r="C150" s="236">
        <v>38578000</v>
      </c>
      <c r="D150" s="236">
        <v>39600500</v>
      </c>
      <c r="E150" s="236">
        <v>3862700</v>
      </c>
      <c r="F150" s="163">
        <f t="shared" si="252"/>
        <v>102.65047436362693</v>
      </c>
    </row>
    <row r="151" spans="1:6" s="229" customFormat="1" ht="55.5" x14ac:dyDescent="0.2">
      <c r="A151" s="234">
        <v>411300</v>
      </c>
      <c r="B151" s="235" t="s">
        <v>359</v>
      </c>
      <c r="C151" s="236">
        <v>29066300</v>
      </c>
      <c r="D151" s="236">
        <v>31241200</v>
      </c>
      <c r="E151" s="236">
        <v>209000</v>
      </c>
      <c r="F151" s="163">
        <f t="shared" si="252"/>
        <v>107.48254851838728</v>
      </c>
    </row>
    <row r="152" spans="1:6" s="229" customFormat="1" x14ac:dyDescent="0.2">
      <c r="A152" s="234">
        <v>411400</v>
      </c>
      <c r="B152" s="235" t="s">
        <v>360</v>
      </c>
      <c r="C152" s="236">
        <v>13460800</v>
      </c>
      <c r="D152" s="236">
        <v>14824000</v>
      </c>
      <c r="E152" s="236">
        <v>653100</v>
      </c>
      <c r="F152" s="163">
        <f t="shared" si="252"/>
        <v>110.12718411981457</v>
      </c>
    </row>
    <row r="153" spans="1:6" s="229" customFormat="1" x14ac:dyDescent="0.2">
      <c r="A153" s="231">
        <v>412000</v>
      </c>
      <c r="B153" s="237" t="s">
        <v>479</v>
      </c>
      <c r="C153" s="233">
        <f t="shared" ref="C153" si="259">SUM(C154:C162)</f>
        <v>278188000</v>
      </c>
      <c r="D153" s="233">
        <f t="shared" ref="D153" si="260">SUM(D154:D162)</f>
        <v>287630400</v>
      </c>
      <c r="E153" s="233">
        <f t="shared" ref="E153" si="261">SUM(E154:E162)</f>
        <v>27900800</v>
      </c>
      <c r="F153" s="174">
        <f t="shared" si="252"/>
        <v>103.3942513695774</v>
      </c>
    </row>
    <row r="154" spans="1:6" s="229" customFormat="1" x14ac:dyDescent="0.2">
      <c r="A154" s="234">
        <v>412100</v>
      </c>
      <c r="B154" s="235" t="s">
        <v>361</v>
      </c>
      <c r="C154" s="236">
        <v>3060400</v>
      </c>
      <c r="D154" s="236">
        <v>3526300</v>
      </c>
      <c r="E154" s="236">
        <v>340600</v>
      </c>
      <c r="F154" s="163">
        <f t="shared" si="252"/>
        <v>115.22350019605281</v>
      </c>
    </row>
    <row r="155" spans="1:6" s="229" customFormat="1" x14ac:dyDescent="0.2">
      <c r="A155" s="234">
        <v>412200</v>
      </c>
      <c r="B155" s="235" t="s">
        <v>488</v>
      </c>
      <c r="C155" s="236">
        <v>39601100</v>
      </c>
      <c r="D155" s="236">
        <v>41302800</v>
      </c>
      <c r="E155" s="236">
        <v>5317300</v>
      </c>
      <c r="F155" s="163">
        <f t="shared" si="252"/>
        <v>104.29710285825394</v>
      </c>
    </row>
    <row r="156" spans="1:6" s="229" customFormat="1" x14ac:dyDescent="0.2">
      <c r="A156" s="234">
        <v>412300</v>
      </c>
      <c r="B156" s="235" t="s">
        <v>362</v>
      </c>
      <c r="C156" s="236">
        <v>13866300</v>
      </c>
      <c r="D156" s="236">
        <v>14297200</v>
      </c>
      <c r="E156" s="236">
        <v>1303000</v>
      </c>
      <c r="F156" s="163">
        <f t="shared" si="252"/>
        <v>103.10753409344959</v>
      </c>
    </row>
    <row r="157" spans="1:6" s="229" customFormat="1" x14ac:dyDescent="0.2">
      <c r="A157" s="234">
        <v>412400</v>
      </c>
      <c r="B157" s="235" t="s">
        <v>363</v>
      </c>
      <c r="C157" s="236">
        <v>6816900</v>
      </c>
      <c r="D157" s="236">
        <v>10944200</v>
      </c>
      <c r="E157" s="236">
        <v>2146100</v>
      </c>
      <c r="F157" s="163">
        <f t="shared" si="252"/>
        <v>160.54511581510658</v>
      </c>
    </row>
    <row r="158" spans="1:6" s="229" customFormat="1" x14ac:dyDescent="0.2">
      <c r="A158" s="234">
        <v>412500</v>
      </c>
      <c r="B158" s="235" t="s">
        <v>364</v>
      </c>
      <c r="C158" s="236">
        <v>9717300</v>
      </c>
      <c r="D158" s="236">
        <v>10901500</v>
      </c>
      <c r="E158" s="236">
        <v>2174300</v>
      </c>
      <c r="F158" s="163">
        <f t="shared" si="252"/>
        <v>112.18651271443714</v>
      </c>
    </row>
    <row r="159" spans="1:6" s="229" customFormat="1" x14ac:dyDescent="0.2">
      <c r="A159" s="234">
        <v>412600</v>
      </c>
      <c r="B159" s="235" t="s">
        <v>489</v>
      </c>
      <c r="C159" s="236">
        <v>11439699.999999996</v>
      </c>
      <c r="D159" s="236">
        <v>12259200</v>
      </c>
      <c r="E159" s="236">
        <v>1817900</v>
      </c>
      <c r="F159" s="163">
        <f t="shared" si="252"/>
        <v>107.16364939640029</v>
      </c>
    </row>
    <row r="160" spans="1:6" s="229" customFormat="1" x14ac:dyDescent="0.2">
      <c r="A160" s="234">
        <v>412700</v>
      </c>
      <c r="B160" s="235" t="s">
        <v>476</v>
      </c>
      <c r="C160" s="236">
        <v>94736500</v>
      </c>
      <c r="D160" s="236">
        <v>87000900</v>
      </c>
      <c r="E160" s="236">
        <v>3108000</v>
      </c>
      <c r="F160" s="163">
        <f t="shared" si="252"/>
        <v>91.834614958331798</v>
      </c>
    </row>
    <row r="161" spans="1:6" s="229" customFormat="1" x14ac:dyDescent="0.2">
      <c r="A161" s="234">
        <v>412800</v>
      </c>
      <c r="B161" s="235" t="s">
        <v>490</v>
      </c>
      <c r="C161" s="236">
        <v>50200.000000000051</v>
      </c>
      <c r="D161" s="236">
        <v>51200</v>
      </c>
      <c r="E161" s="236">
        <v>37500</v>
      </c>
      <c r="F161" s="163">
        <f t="shared" si="252"/>
        <v>101.99203187250984</v>
      </c>
    </row>
    <row r="162" spans="1:6" s="229" customFormat="1" x14ac:dyDescent="0.2">
      <c r="A162" s="234">
        <v>412900</v>
      </c>
      <c r="B162" s="235" t="s">
        <v>365</v>
      </c>
      <c r="C162" s="236">
        <v>98899600</v>
      </c>
      <c r="D162" s="236">
        <v>107347100</v>
      </c>
      <c r="E162" s="236">
        <v>11656100</v>
      </c>
      <c r="F162" s="163">
        <f t="shared" si="252"/>
        <v>108.54149056214585</v>
      </c>
    </row>
    <row r="163" spans="1:6" s="238" customFormat="1" ht="27" x14ac:dyDescent="0.2">
      <c r="A163" s="231">
        <v>413000</v>
      </c>
      <c r="B163" s="237" t="s">
        <v>480</v>
      </c>
      <c r="C163" s="233">
        <v>265524500</v>
      </c>
      <c r="D163" s="233">
        <v>279632100</v>
      </c>
      <c r="E163" s="233">
        <v>79900</v>
      </c>
      <c r="F163" s="174">
        <f t="shared" si="252"/>
        <v>105.31310670013501</v>
      </c>
    </row>
    <row r="164" spans="1:6" s="226" customFormat="1" x14ac:dyDescent="0.2">
      <c r="A164" s="239">
        <v>413100</v>
      </c>
      <c r="B164" s="235" t="s">
        <v>366</v>
      </c>
      <c r="C164" s="236">
        <v>117821400</v>
      </c>
      <c r="D164" s="236">
        <v>105108500</v>
      </c>
      <c r="E164" s="236">
        <v>0</v>
      </c>
      <c r="F164" s="163">
        <f t="shared" si="252"/>
        <v>89.210024664449747</v>
      </c>
    </row>
    <row r="165" spans="1:6" s="238" customFormat="1" x14ac:dyDescent="0.2">
      <c r="A165" s="239">
        <v>413300</v>
      </c>
      <c r="B165" s="235" t="s">
        <v>367</v>
      </c>
      <c r="C165" s="236">
        <v>1642500</v>
      </c>
      <c r="D165" s="236">
        <v>1179800</v>
      </c>
      <c r="E165" s="236">
        <v>500</v>
      </c>
      <c r="F165" s="163">
        <f t="shared" si="252"/>
        <v>71.82952815829529</v>
      </c>
    </row>
    <row r="166" spans="1:6" s="226" customFormat="1" x14ac:dyDescent="0.2">
      <c r="A166" s="239">
        <v>413400</v>
      </c>
      <c r="B166" s="235" t="s">
        <v>368</v>
      </c>
      <c r="C166" s="236">
        <v>128558700</v>
      </c>
      <c r="D166" s="236">
        <v>161830400</v>
      </c>
      <c r="E166" s="236">
        <v>0</v>
      </c>
      <c r="F166" s="163">
        <f t="shared" si="252"/>
        <v>125.88055106344417</v>
      </c>
    </row>
    <row r="167" spans="1:6" s="226" customFormat="1" x14ac:dyDescent="0.2">
      <c r="A167" s="239">
        <v>413700</v>
      </c>
      <c r="B167" s="235" t="s">
        <v>491</v>
      </c>
      <c r="C167" s="236">
        <v>12662900</v>
      </c>
      <c r="D167" s="236">
        <v>11437900</v>
      </c>
      <c r="E167" s="236">
        <v>0</v>
      </c>
      <c r="F167" s="163">
        <f t="shared" si="252"/>
        <v>90.326070647324073</v>
      </c>
    </row>
    <row r="168" spans="1:6" s="226" customFormat="1" x14ac:dyDescent="0.2">
      <c r="A168" s="239">
        <v>413800</v>
      </c>
      <c r="B168" s="235" t="s">
        <v>416</v>
      </c>
      <c r="C168" s="236">
        <v>4768800</v>
      </c>
      <c r="D168" s="236">
        <v>40000</v>
      </c>
      <c r="E168" s="236">
        <v>0</v>
      </c>
      <c r="F168" s="163">
        <f t="shared" si="252"/>
        <v>0.83878543868478439</v>
      </c>
    </row>
    <row r="169" spans="1:6" s="226" customFormat="1" x14ac:dyDescent="0.2">
      <c r="A169" s="239">
        <v>413900</v>
      </c>
      <c r="B169" s="235" t="s">
        <v>369</v>
      </c>
      <c r="C169" s="236">
        <v>70200</v>
      </c>
      <c r="D169" s="236">
        <v>35500</v>
      </c>
      <c r="E169" s="236">
        <v>79400</v>
      </c>
      <c r="F169" s="163">
        <f t="shared" si="252"/>
        <v>50.56980056980057</v>
      </c>
    </row>
    <row r="170" spans="1:6" s="226" customFormat="1" x14ac:dyDescent="0.2">
      <c r="A170" s="231">
        <v>414000</v>
      </c>
      <c r="B170" s="237" t="s">
        <v>374</v>
      </c>
      <c r="C170" s="233">
        <f t="shared" ref="C170:E170" si="262">SUM(C171)</f>
        <v>260855000</v>
      </c>
      <c r="D170" s="233">
        <f t="shared" si="262"/>
        <v>233635000</v>
      </c>
      <c r="E170" s="233">
        <f t="shared" si="262"/>
        <v>0</v>
      </c>
      <c r="F170" s="174">
        <f t="shared" si="252"/>
        <v>89.565084050526153</v>
      </c>
    </row>
    <row r="171" spans="1:6" s="226" customFormat="1" x14ac:dyDescent="0.2">
      <c r="A171" s="234">
        <v>414100</v>
      </c>
      <c r="B171" s="235" t="s">
        <v>374</v>
      </c>
      <c r="C171" s="236">
        <v>260855000</v>
      </c>
      <c r="D171" s="236">
        <v>233635000</v>
      </c>
      <c r="E171" s="236">
        <v>0</v>
      </c>
      <c r="F171" s="174">
        <f t="shared" si="252"/>
        <v>89.565084050526153</v>
      </c>
    </row>
    <row r="172" spans="1:6" s="226" customFormat="1" x14ac:dyDescent="0.2">
      <c r="A172" s="231">
        <v>415000</v>
      </c>
      <c r="B172" s="237" t="s">
        <v>319</v>
      </c>
      <c r="C172" s="233">
        <f t="shared" ref="C172" si="263">SUM(C173:C174)</f>
        <v>185557300</v>
      </c>
      <c r="D172" s="233">
        <f t="shared" ref="D172" si="264">SUM(D173:D174)</f>
        <v>176790500</v>
      </c>
      <c r="E172" s="233">
        <f t="shared" ref="E172" si="265">SUM(E173:E174)</f>
        <v>171140700</v>
      </c>
      <c r="F172" s="174">
        <f t="shared" si="252"/>
        <v>95.275421662203527</v>
      </c>
    </row>
    <row r="173" spans="1:6" s="226" customFormat="1" x14ac:dyDescent="0.2">
      <c r="A173" s="234">
        <v>415100</v>
      </c>
      <c r="B173" s="235" t="s">
        <v>335</v>
      </c>
      <c r="C173" s="236">
        <v>1216700</v>
      </c>
      <c r="D173" s="236">
        <v>50000</v>
      </c>
      <c r="E173" s="236">
        <v>0</v>
      </c>
      <c r="F173" s="163">
        <f t="shared" si="252"/>
        <v>4.1094764526999263</v>
      </c>
    </row>
    <row r="174" spans="1:6" s="226" customFormat="1" x14ac:dyDescent="0.2">
      <c r="A174" s="234">
        <v>415200</v>
      </c>
      <c r="B174" s="235" t="s">
        <v>336</v>
      </c>
      <c r="C174" s="236">
        <v>184340600</v>
      </c>
      <c r="D174" s="236">
        <v>176740500</v>
      </c>
      <c r="E174" s="236">
        <v>171140700</v>
      </c>
      <c r="F174" s="163">
        <f t="shared" si="252"/>
        <v>95.877142637053367</v>
      </c>
    </row>
    <row r="175" spans="1:6" s="226" customFormat="1" x14ac:dyDescent="0.2">
      <c r="A175" s="231">
        <v>416000</v>
      </c>
      <c r="B175" s="237" t="s">
        <v>481</v>
      </c>
      <c r="C175" s="233">
        <f t="shared" ref="C175" si="266">SUM(C176:C177)</f>
        <v>552092100</v>
      </c>
      <c r="D175" s="233">
        <f t="shared" ref="D175" si="267">SUM(D176:D177)</f>
        <v>644689800</v>
      </c>
      <c r="E175" s="233">
        <f t="shared" ref="E175" si="268">SUM(E176:E177)</f>
        <v>0</v>
      </c>
      <c r="F175" s="174">
        <f t="shared" si="252"/>
        <v>116.77214725586546</v>
      </c>
    </row>
    <row r="176" spans="1:6" s="226" customFormat="1" x14ac:dyDescent="0.2">
      <c r="A176" s="234">
        <v>416100</v>
      </c>
      <c r="B176" s="235" t="s">
        <v>492</v>
      </c>
      <c r="C176" s="236">
        <v>537142100</v>
      </c>
      <c r="D176" s="236">
        <v>629689800</v>
      </c>
      <c r="E176" s="236">
        <v>0</v>
      </c>
      <c r="F176" s="163">
        <f t="shared" si="252"/>
        <v>117.22964928647373</v>
      </c>
    </row>
    <row r="177" spans="1:6" s="226" customFormat="1" ht="55.5" x14ac:dyDescent="0.2">
      <c r="A177" s="234">
        <v>416300</v>
      </c>
      <c r="B177" s="235" t="s">
        <v>493</v>
      </c>
      <c r="C177" s="236">
        <v>14950000</v>
      </c>
      <c r="D177" s="236">
        <v>15000000</v>
      </c>
      <c r="E177" s="236">
        <v>0</v>
      </c>
      <c r="F177" s="163">
        <f t="shared" si="252"/>
        <v>100.33444816053512</v>
      </c>
    </row>
    <row r="178" spans="1:6" s="226" customFormat="1" ht="54" x14ac:dyDescent="0.2">
      <c r="A178" s="231">
        <v>417000</v>
      </c>
      <c r="B178" s="237" t="s">
        <v>482</v>
      </c>
      <c r="C178" s="233">
        <f t="shared" ref="C178:E178" si="269">SUM(C179:C179)</f>
        <v>1965700000</v>
      </c>
      <c r="D178" s="233">
        <f t="shared" si="269"/>
        <v>2162600000</v>
      </c>
      <c r="E178" s="233">
        <f t="shared" si="269"/>
        <v>0</v>
      </c>
      <c r="F178" s="174">
        <f t="shared" si="252"/>
        <v>110.01678791270287</v>
      </c>
    </row>
    <row r="179" spans="1:6" s="226" customFormat="1" x14ac:dyDescent="0.2">
      <c r="A179" s="234">
        <v>417100</v>
      </c>
      <c r="B179" s="235" t="s">
        <v>337</v>
      </c>
      <c r="C179" s="236">
        <v>1965700000</v>
      </c>
      <c r="D179" s="236">
        <v>2162600000</v>
      </c>
      <c r="E179" s="236">
        <v>0</v>
      </c>
      <c r="F179" s="163">
        <f t="shared" si="252"/>
        <v>110.01678791270287</v>
      </c>
    </row>
    <row r="180" spans="1:6" s="226" customFormat="1" ht="54" x14ac:dyDescent="0.2">
      <c r="A180" s="240">
        <v>418000</v>
      </c>
      <c r="B180" s="237" t="s">
        <v>483</v>
      </c>
      <c r="C180" s="233">
        <f t="shared" ref="C180" si="270">C184+C182+C183+C181</f>
        <v>321900</v>
      </c>
      <c r="D180" s="233">
        <f t="shared" ref="D180" si="271">D184+D182+D183+D181</f>
        <v>302100</v>
      </c>
      <c r="E180" s="233">
        <f t="shared" ref="E180" si="272">E184+E182+E183</f>
        <v>242900</v>
      </c>
      <c r="F180" s="174">
        <f t="shared" si="252"/>
        <v>93.849021435228337</v>
      </c>
    </row>
    <row r="181" spans="1:6" s="226" customFormat="1" x14ac:dyDescent="0.2">
      <c r="A181" s="185">
        <v>418100</v>
      </c>
      <c r="B181" s="235" t="s">
        <v>494</v>
      </c>
      <c r="C181" s="236">
        <v>0</v>
      </c>
      <c r="D181" s="236">
        <v>0</v>
      </c>
      <c r="E181" s="236">
        <v>0</v>
      </c>
      <c r="F181" s="163">
        <v>0</v>
      </c>
    </row>
    <row r="182" spans="1:6" s="226" customFormat="1" x14ac:dyDescent="0.2">
      <c r="A182" s="185">
        <v>418200</v>
      </c>
      <c r="B182" s="235" t="s">
        <v>417</v>
      </c>
      <c r="C182" s="236">
        <v>94200</v>
      </c>
      <c r="D182" s="236">
        <v>79600</v>
      </c>
      <c r="E182" s="236">
        <v>36000</v>
      </c>
      <c r="F182" s="163">
        <f>D182/C182*100</f>
        <v>84.501061571125263</v>
      </c>
    </row>
    <row r="183" spans="1:6" s="226" customFormat="1" x14ac:dyDescent="0.2">
      <c r="A183" s="185">
        <v>418300</v>
      </c>
      <c r="B183" s="235" t="s">
        <v>495</v>
      </c>
      <c r="C183" s="236">
        <v>0</v>
      </c>
      <c r="D183" s="236">
        <v>0</v>
      </c>
      <c r="E183" s="236">
        <v>0</v>
      </c>
      <c r="F183" s="163">
        <v>0</v>
      </c>
    </row>
    <row r="184" spans="1:6" s="226" customFormat="1" x14ac:dyDescent="0.2">
      <c r="A184" s="239">
        <v>418400</v>
      </c>
      <c r="B184" s="235" t="s">
        <v>418</v>
      </c>
      <c r="C184" s="236">
        <v>227700</v>
      </c>
      <c r="D184" s="236">
        <v>222500</v>
      </c>
      <c r="E184" s="236">
        <v>206900</v>
      </c>
      <c r="F184" s="163">
        <f t="shared" ref="F184:F191" si="273">D184/C184*100</f>
        <v>97.716293368467277</v>
      </c>
    </row>
    <row r="185" spans="1:6" s="238" customFormat="1" ht="27" x14ac:dyDescent="0.2">
      <c r="A185" s="231">
        <v>419000</v>
      </c>
      <c r="B185" s="237" t="s">
        <v>484</v>
      </c>
      <c r="C185" s="233">
        <f t="shared" ref="C185:E185" si="274">C186</f>
        <v>9168400</v>
      </c>
      <c r="D185" s="233">
        <f t="shared" si="274"/>
        <v>10596300</v>
      </c>
      <c r="E185" s="233">
        <f t="shared" si="274"/>
        <v>35500</v>
      </c>
      <c r="F185" s="174">
        <f t="shared" si="273"/>
        <v>115.57414597966931</v>
      </c>
    </row>
    <row r="186" spans="1:6" s="226" customFormat="1" x14ac:dyDescent="0.2">
      <c r="A186" s="234">
        <v>419100</v>
      </c>
      <c r="B186" s="235" t="s">
        <v>484</v>
      </c>
      <c r="C186" s="236">
        <v>9168400</v>
      </c>
      <c r="D186" s="236">
        <v>10596300</v>
      </c>
      <c r="E186" s="236">
        <v>35500</v>
      </c>
      <c r="F186" s="163">
        <f t="shared" si="273"/>
        <v>115.57414597966931</v>
      </c>
    </row>
    <row r="187" spans="1:6" s="226" customFormat="1" x14ac:dyDescent="0.2">
      <c r="A187" s="230">
        <v>480000</v>
      </c>
      <c r="B187" s="228" t="s">
        <v>419</v>
      </c>
      <c r="C187" s="225">
        <f t="shared" ref="C187" si="275">C188+C193</f>
        <v>579272400</v>
      </c>
      <c r="D187" s="225">
        <f t="shared" ref="D187" si="276">D188+D193</f>
        <v>538376000</v>
      </c>
      <c r="E187" s="225">
        <f t="shared" ref="E187" si="277">E188+E193</f>
        <v>158000</v>
      </c>
      <c r="F187" s="174">
        <f t="shared" si="273"/>
        <v>92.94003995356934</v>
      </c>
    </row>
    <row r="188" spans="1:6" s="226" customFormat="1" x14ac:dyDescent="0.2">
      <c r="A188" s="231">
        <v>487000</v>
      </c>
      <c r="B188" s="237" t="s">
        <v>473</v>
      </c>
      <c r="C188" s="233">
        <f t="shared" ref="C188" si="278">SUM(C189:C192)</f>
        <v>428631300</v>
      </c>
      <c r="D188" s="233">
        <f t="shared" ref="D188" si="279">SUM(D189:D192)</f>
        <v>437788100</v>
      </c>
      <c r="E188" s="233">
        <f t="shared" ref="E188" si="280">SUM(E189:E192)</f>
        <v>0</v>
      </c>
      <c r="F188" s="174">
        <f t="shared" si="273"/>
        <v>102.13628822720133</v>
      </c>
    </row>
    <row r="189" spans="1:6" s="226" customFormat="1" x14ac:dyDescent="0.2">
      <c r="A189" s="234">
        <v>487100</v>
      </c>
      <c r="B189" s="235" t="s">
        <v>477</v>
      </c>
      <c r="C189" s="236">
        <v>319900</v>
      </c>
      <c r="D189" s="236">
        <v>319900</v>
      </c>
      <c r="E189" s="236">
        <v>0</v>
      </c>
      <c r="F189" s="163">
        <f t="shared" si="273"/>
        <v>100</v>
      </c>
    </row>
    <row r="190" spans="1:6" s="226" customFormat="1" x14ac:dyDescent="0.2">
      <c r="A190" s="182">
        <v>487300</v>
      </c>
      <c r="B190" s="235" t="s">
        <v>420</v>
      </c>
      <c r="C190" s="236">
        <v>111157600</v>
      </c>
      <c r="D190" s="236">
        <v>101991000</v>
      </c>
      <c r="E190" s="236">
        <v>0</v>
      </c>
      <c r="F190" s="163">
        <f t="shared" si="273"/>
        <v>91.753510331277383</v>
      </c>
    </row>
    <row r="191" spans="1:6" s="226" customFormat="1" x14ac:dyDescent="0.2">
      <c r="A191" s="234">
        <v>487400</v>
      </c>
      <c r="B191" s="234" t="s">
        <v>421</v>
      </c>
      <c r="C191" s="236">
        <v>317153800</v>
      </c>
      <c r="D191" s="236">
        <v>335477200</v>
      </c>
      <c r="E191" s="236">
        <v>0</v>
      </c>
      <c r="F191" s="163">
        <f t="shared" si="273"/>
        <v>105.77744930062323</v>
      </c>
    </row>
    <row r="192" spans="1:6" s="226" customFormat="1" x14ac:dyDescent="0.2">
      <c r="A192" s="234">
        <v>487900</v>
      </c>
      <c r="B192" s="234" t="s">
        <v>422</v>
      </c>
      <c r="C192" s="236">
        <v>0</v>
      </c>
      <c r="D192" s="236">
        <v>0</v>
      </c>
      <c r="E192" s="236">
        <v>0</v>
      </c>
      <c r="F192" s="163">
        <v>0</v>
      </c>
    </row>
    <row r="193" spans="1:6" s="226" customFormat="1" x14ac:dyDescent="0.2">
      <c r="A193" s="231">
        <v>488000</v>
      </c>
      <c r="B193" s="237" t="s">
        <v>373</v>
      </c>
      <c r="C193" s="233">
        <f t="shared" ref="C193:E193" si="281">SUM(C194)</f>
        <v>150641100</v>
      </c>
      <c r="D193" s="233">
        <f t="shared" si="281"/>
        <v>100587900</v>
      </c>
      <c r="E193" s="233">
        <f t="shared" si="281"/>
        <v>158000</v>
      </c>
      <c r="F193" s="174">
        <f>D193/C193*100</f>
        <v>66.773211294925488</v>
      </c>
    </row>
    <row r="194" spans="1:6" s="226" customFormat="1" x14ac:dyDescent="0.2">
      <c r="A194" s="234">
        <v>488100</v>
      </c>
      <c r="B194" s="235" t="s">
        <v>373</v>
      </c>
      <c r="C194" s="236">
        <v>150641100</v>
      </c>
      <c r="D194" s="236">
        <v>100587900</v>
      </c>
      <c r="E194" s="236">
        <v>158000</v>
      </c>
      <c r="F194" s="163">
        <f>D194/C194*100</f>
        <v>66.773211294925488</v>
      </c>
    </row>
    <row r="195" spans="1:6" s="229" customFormat="1" x14ac:dyDescent="0.2">
      <c r="A195" s="240" t="s">
        <v>1</v>
      </c>
      <c r="B195" s="237" t="s">
        <v>332</v>
      </c>
      <c r="C195" s="233">
        <f t="shared" ref="C195:E195" si="282">SUM(C196)</f>
        <v>4261500</v>
      </c>
      <c r="D195" s="233">
        <f t="shared" si="282"/>
        <v>17932600</v>
      </c>
      <c r="E195" s="233">
        <f t="shared" si="282"/>
        <v>0</v>
      </c>
      <c r="F195" s="174">
        <f>D195/C195*100</f>
        <v>420.80488091047749</v>
      </c>
    </row>
    <row r="196" spans="1:6" s="226" customFormat="1" x14ac:dyDescent="0.2">
      <c r="A196" s="185" t="s">
        <v>1</v>
      </c>
      <c r="B196" s="235" t="s">
        <v>332</v>
      </c>
      <c r="C196" s="236">
        <v>4261500</v>
      </c>
      <c r="D196" s="236">
        <v>17932600</v>
      </c>
      <c r="E196" s="236">
        <v>0</v>
      </c>
      <c r="F196" s="163">
        <f>D196/C196*100</f>
        <v>420.80488091047749</v>
      </c>
    </row>
    <row r="197" spans="1:6" s="226" customFormat="1" x14ac:dyDescent="0.2">
      <c r="A197" s="234"/>
      <c r="B197" s="235"/>
      <c r="C197" s="236"/>
      <c r="D197" s="236"/>
      <c r="E197" s="236"/>
      <c r="F197" s="174"/>
    </row>
    <row r="198" spans="1:6" s="226" customFormat="1" x14ac:dyDescent="0.2">
      <c r="A198" s="242" t="s">
        <v>302</v>
      </c>
      <c r="B198" s="235"/>
      <c r="C198" s="225">
        <f t="shared" ref="C198" si="283">C199+C218</f>
        <v>204456100</v>
      </c>
      <c r="D198" s="225">
        <f t="shared" ref="D198" si="284">D199+D218</f>
        <v>212267100</v>
      </c>
      <c r="E198" s="225">
        <f t="shared" ref="E198" si="285">E199+E218</f>
        <v>29091400</v>
      </c>
      <c r="F198" s="174">
        <f t="shared" ref="F198:F204" si="286">D198/C198*100</f>
        <v>103.82038002289977</v>
      </c>
    </row>
    <row r="199" spans="1:6" s="229" customFormat="1" x14ac:dyDescent="0.2">
      <c r="A199" s="230">
        <v>510000</v>
      </c>
      <c r="B199" s="228" t="s">
        <v>423</v>
      </c>
      <c r="C199" s="225">
        <f t="shared" ref="C199" si="287">C200+C210+C214+C216+C208</f>
        <v>204034100</v>
      </c>
      <c r="D199" s="225">
        <f t="shared" ref="D199" si="288">D200+D210+D214+D216+D208</f>
        <v>211737100</v>
      </c>
      <c r="E199" s="225">
        <f t="shared" ref="E199" si="289">E200+E210+E214+E216+E208</f>
        <v>29091400</v>
      </c>
      <c r="F199" s="174">
        <f t="shared" si="286"/>
        <v>103.77534931660932</v>
      </c>
    </row>
    <row r="200" spans="1:6" s="226" customFormat="1" x14ac:dyDescent="0.2">
      <c r="A200" s="231">
        <v>511000</v>
      </c>
      <c r="B200" s="237" t="s">
        <v>424</v>
      </c>
      <c r="C200" s="233">
        <f t="shared" ref="C200" si="290">SUM(C201:C207)</f>
        <v>187286500</v>
      </c>
      <c r="D200" s="233">
        <f t="shared" ref="D200" si="291">SUM(D201:D207)</f>
        <v>192456500</v>
      </c>
      <c r="E200" s="233">
        <f t="shared" ref="E200" si="292">SUM(E201:E207)</f>
        <v>22296900</v>
      </c>
      <c r="F200" s="174">
        <f t="shared" si="286"/>
        <v>102.76047659601733</v>
      </c>
    </row>
    <row r="201" spans="1:6" s="229" customFormat="1" x14ac:dyDescent="0.2">
      <c r="A201" s="182">
        <v>511100</v>
      </c>
      <c r="B201" s="235" t="s">
        <v>425</v>
      </c>
      <c r="C201" s="236">
        <v>119923600</v>
      </c>
      <c r="D201" s="236">
        <v>104159200</v>
      </c>
      <c r="E201" s="236">
        <v>3032000</v>
      </c>
      <c r="F201" s="163">
        <f t="shared" si="286"/>
        <v>86.854630781597621</v>
      </c>
    </row>
    <row r="202" spans="1:6" s="229" customFormat="1" ht="27.75" customHeight="1" x14ac:dyDescent="0.2">
      <c r="A202" s="234">
        <v>511200</v>
      </c>
      <c r="B202" s="235" t="s">
        <v>426</v>
      </c>
      <c r="C202" s="236">
        <v>6621600</v>
      </c>
      <c r="D202" s="236">
        <v>16884500</v>
      </c>
      <c r="E202" s="236">
        <v>2506000</v>
      </c>
      <c r="F202" s="163">
        <f t="shared" si="286"/>
        <v>254.99124078772502</v>
      </c>
    </row>
    <row r="203" spans="1:6" s="229" customFormat="1" x14ac:dyDescent="0.2">
      <c r="A203" s="234">
        <v>511300</v>
      </c>
      <c r="B203" s="235" t="s">
        <v>427</v>
      </c>
      <c r="C203" s="236">
        <v>38904200</v>
      </c>
      <c r="D203" s="236">
        <v>46336300</v>
      </c>
      <c r="E203" s="236">
        <v>16386800</v>
      </c>
      <c r="F203" s="163">
        <f t="shared" si="286"/>
        <v>119.10359292826995</v>
      </c>
    </row>
    <row r="204" spans="1:6" s="229" customFormat="1" x14ac:dyDescent="0.2">
      <c r="A204" s="234">
        <v>511400</v>
      </c>
      <c r="B204" s="235" t="s">
        <v>428</v>
      </c>
      <c r="C204" s="236">
        <v>1411500</v>
      </c>
      <c r="D204" s="236">
        <v>516500</v>
      </c>
      <c r="E204" s="236">
        <v>57400</v>
      </c>
      <c r="F204" s="163">
        <f t="shared" si="286"/>
        <v>36.592277718738927</v>
      </c>
    </row>
    <row r="205" spans="1:6" s="229" customFormat="1" x14ac:dyDescent="0.2">
      <c r="A205" s="234">
        <v>511500</v>
      </c>
      <c r="B205" s="235" t="s">
        <v>496</v>
      </c>
      <c r="C205" s="236">
        <v>0</v>
      </c>
      <c r="D205" s="236">
        <v>0</v>
      </c>
      <c r="E205" s="236">
        <v>128000</v>
      </c>
      <c r="F205" s="163">
        <v>0</v>
      </c>
    </row>
    <row r="206" spans="1:6" s="229" customFormat="1" x14ac:dyDescent="0.2">
      <c r="A206" s="239">
        <v>511600</v>
      </c>
      <c r="B206" s="235" t="s">
        <v>429</v>
      </c>
      <c r="C206" s="236">
        <v>0</v>
      </c>
      <c r="D206" s="236">
        <v>0</v>
      </c>
      <c r="E206" s="236">
        <v>0</v>
      </c>
      <c r="F206" s="163">
        <v>0</v>
      </c>
    </row>
    <row r="207" spans="1:6" s="226" customFormat="1" x14ac:dyDescent="0.2">
      <c r="A207" s="234">
        <v>511700</v>
      </c>
      <c r="B207" s="235" t="s">
        <v>430</v>
      </c>
      <c r="C207" s="236">
        <v>20425600</v>
      </c>
      <c r="D207" s="236">
        <v>24560000</v>
      </c>
      <c r="E207" s="236">
        <v>186700</v>
      </c>
      <c r="F207" s="163">
        <f>D207/C207*100</f>
        <v>120.24126586244712</v>
      </c>
    </row>
    <row r="208" spans="1:6" s="226" customFormat="1" x14ac:dyDescent="0.2">
      <c r="A208" s="231">
        <v>512000</v>
      </c>
      <c r="B208" s="237" t="s">
        <v>431</v>
      </c>
      <c r="C208" s="233">
        <f t="shared" ref="C208:D208" si="293">C209</f>
        <v>0</v>
      </c>
      <c r="D208" s="233">
        <f t="shared" si="293"/>
        <v>0</v>
      </c>
      <c r="E208" s="233">
        <f t="shared" ref="E208" si="294">E209</f>
        <v>1000</v>
      </c>
      <c r="F208" s="174">
        <v>0</v>
      </c>
    </row>
    <row r="209" spans="1:6" s="226" customFormat="1" x14ac:dyDescent="0.2">
      <c r="A209" s="234">
        <v>512100</v>
      </c>
      <c r="B209" s="235" t="s">
        <v>431</v>
      </c>
      <c r="C209" s="236">
        <v>0</v>
      </c>
      <c r="D209" s="236">
        <v>0</v>
      </c>
      <c r="E209" s="236">
        <v>1000</v>
      </c>
      <c r="F209" s="163">
        <v>0</v>
      </c>
    </row>
    <row r="210" spans="1:6" s="226" customFormat="1" x14ac:dyDescent="0.2">
      <c r="A210" s="231">
        <v>513000</v>
      </c>
      <c r="B210" s="237" t="s">
        <v>432</v>
      </c>
      <c r="C210" s="233">
        <f t="shared" ref="C210" si="295">SUM(C211:C213)</f>
        <v>1831500</v>
      </c>
      <c r="D210" s="233">
        <f t="shared" ref="D210" si="296">SUM(D211:D213)</f>
        <v>1941500</v>
      </c>
      <c r="E210" s="233">
        <f>SUM(E211:E213)</f>
        <v>170000</v>
      </c>
      <c r="F210" s="174">
        <f>D210/C210*100</f>
        <v>106.006006006006</v>
      </c>
    </row>
    <row r="211" spans="1:6" s="226" customFormat="1" x14ac:dyDescent="0.2">
      <c r="A211" s="234">
        <v>513100</v>
      </c>
      <c r="B211" s="235" t="s">
        <v>497</v>
      </c>
      <c r="C211" s="236">
        <v>0</v>
      </c>
      <c r="D211" s="236">
        <v>0</v>
      </c>
      <c r="E211" s="236">
        <v>150000</v>
      </c>
      <c r="F211" s="163">
        <v>0</v>
      </c>
    </row>
    <row r="212" spans="1:6" s="226" customFormat="1" x14ac:dyDescent="0.2">
      <c r="A212" s="234">
        <v>513200</v>
      </c>
      <c r="B212" s="235" t="s">
        <v>498</v>
      </c>
      <c r="C212" s="236">
        <v>0</v>
      </c>
      <c r="D212" s="236">
        <v>0</v>
      </c>
      <c r="E212" s="236">
        <v>0</v>
      </c>
      <c r="F212" s="163">
        <v>0</v>
      </c>
    </row>
    <row r="213" spans="1:6" s="226" customFormat="1" x14ac:dyDescent="0.2">
      <c r="A213" s="234">
        <v>513700</v>
      </c>
      <c r="B213" s="235" t="s">
        <v>433</v>
      </c>
      <c r="C213" s="236">
        <v>1831500</v>
      </c>
      <c r="D213" s="236">
        <v>1941500</v>
      </c>
      <c r="E213" s="236">
        <v>20000</v>
      </c>
      <c r="F213" s="163">
        <f t="shared" ref="F213:F221" si="297">D213/C213*100</f>
        <v>106.006006006006</v>
      </c>
    </row>
    <row r="214" spans="1:6" s="226" customFormat="1" x14ac:dyDescent="0.2">
      <c r="A214" s="231">
        <v>516000</v>
      </c>
      <c r="B214" s="237" t="s">
        <v>434</v>
      </c>
      <c r="C214" s="233">
        <f t="shared" ref="C214:E214" si="298">SUM(C215)</f>
        <v>14792400</v>
      </c>
      <c r="D214" s="233">
        <f t="shared" si="298"/>
        <v>17289100</v>
      </c>
      <c r="E214" s="233">
        <f t="shared" si="298"/>
        <v>5882500</v>
      </c>
      <c r="F214" s="174">
        <f t="shared" si="297"/>
        <v>116.87826181011872</v>
      </c>
    </row>
    <row r="215" spans="1:6" s="238" customFormat="1" x14ac:dyDescent="0.2">
      <c r="A215" s="234">
        <v>516100</v>
      </c>
      <c r="B215" s="235" t="s">
        <v>434</v>
      </c>
      <c r="C215" s="236">
        <v>14792400</v>
      </c>
      <c r="D215" s="236">
        <v>17289100</v>
      </c>
      <c r="E215" s="236">
        <v>5882500</v>
      </c>
      <c r="F215" s="163">
        <f t="shared" si="297"/>
        <v>116.87826181011872</v>
      </c>
    </row>
    <row r="216" spans="1:6" s="238" customFormat="1" ht="27" x14ac:dyDescent="0.2">
      <c r="A216" s="241">
        <v>518000</v>
      </c>
      <c r="B216" s="237" t="s">
        <v>435</v>
      </c>
      <c r="C216" s="233">
        <f t="shared" ref="C216:E216" si="299">C217</f>
        <v>123700</v>
      </c>
      <c r="D216" s="233">
        <f t="shared" si="299"/>
        <v>50000</v>
      </c>
      <c r="E216" s="233">
        <f t="shared" si="299"/>
        <v>741000</v>
      </c>
      <c r="F216" s="174">
        <f t="shared" si="297"/>
        <v>40.420371867421181</v>
      </c>
    </row>
    <row r="217" spans="1:6" s="238" customFormat="1" x14ac:dyDescent="0.2">
      <c r="A217" s="243">
        <v>518100</v>
      </c>
      <c r="B217" s="235" t="s">
        <v>435</v>
      </c>
      <c r="C217" s="236">
        <v>123700</v>
      </c>
      <c r="D217" s="236">
        <v>50000</v>
      </c>
      <c r="E217" s="236">
        <v>741000</v>
      </c>
      <c r="F217" s="163">
        <f t="shared" si="297"/>
        <v>40.420371867421181</v>
      </c>
    </row>
    <row r="218" spans="1:6" s="238" customFormat="1" ht="54" x14ac:dyDescent="0.2">
      <c r="A218" s="240">
        <v>580000</v>
      </c>
      <c r="B218" s="237" t="s">
        <v>436</v>
      </c>
      <c r="C218" s="233">
        <f t="shared" ref="C218:E219" si="300">C219</f>
        <v>422000</v>
      </c>
      <c r="D218" s="233">
        <f t="shared" si="300"/>
        <v>530000</v>
      </c>
      <c r="E218" s="233">
        <f t="shared" si="300"/>
        <v>0</v>
      </c>
      <c r="F218" s="174">
        <f t="shared" si="297"/>
        <v>125.59241706161137</v>
      </c>
    </row>
    <row r="219" spans="1:6" s="238" customFormat="1" ht="27" x14ac:dyDescent="0.2">
      <c r="A219" s="240">
        <v>581000</v>
      </c>
      <c r="B219" s="237" t="s">
        <v>437</v>
      </c>
      <c r="C219" s="233">
        <f t="shared" si="300"/>
        <v>422000</v>
      </c>
      <c r="D219" s="233">
        <f t="shared" si="300"/>
        <v>530000</v>
      </c>
      <c r="E219" s="233">
        <f t="shared" si="300"/>
        <v>0</v>
      </c>
      <c r="F219" s="174">
        <f t="shared" si="297"/>
        <v>125.59241706161137</v>
      </c>
    </row>
    <row r="220" spans="1:6" s="238" customFormat="1" ht="55.5" x14ac:dyDescent="0.2">
      <c r="A220" s="239">
        <v>581200</v>
      </c>
      <c r="B220" s="235" t="s">
        <v>438</v>
      </c>
      <c r="C220" s="236">
        <v>422000</v>
      </c>
      <c r="D220" s="236">
        <v>530000</v>
      </c>
      <c r="E220" s="236">
        <v>0</v>
      </c>
      <c r="F220" s="163">
        <f t="shared" si="297"/>
        <v>125.59241706161137</v>
      </c>
    </row>
    <row r="221" spans="1:6" s="245" customFormat="1" x14ac:dyDescent="0.2">
      <c r="A221" s="244"/>
      <c r="B221" s="178" t="s">
        <v>303</v>
      </c>
      <c r="C221" s="179">
        <f t="shared" ref="C221" si="301">C146+C198</f>
        <v>5627442600</v>
      </c>
      <c r="D221" s="179">
        <f t="shared" ref="D221" si="302">D146+D198</f>
        <v>5972229900</v>
      </c>
      <c r="E221" s="179">
        <f t="shared" ref="E221" si="303">E146+E198</f>
        <v>239654700</v>
      </c>
      <c r="F221" s="188">
        <f t="shared" si="297"/>
        <v>106.12689145865299</v>
      </c>
    </row>
    <row r="222" spans="1:6" s="229" customFormat="1" x14ac:dyDescent="0.2">
      <c r="A222" s="234"/>
      <c r="B222" s="235"/>
      <c r="C222" s="236"/>
      <c r="D222" s="236"/>
      <c r="E222" s="236"/>
      <c r="F222" s="174"/>
    </row>
    <row r="223" spans="1:6" s="229" customFormat="1" x14ac:dyDescent="0.2">
      <c r="A223" s="234"/>
      <c r="B223" s="235"/>
      <c r="C223" s="236"/>
      <c r="D223" s="236"/>
      <c r="E223" s="236"/>
      <c r="F223" s="174"/>
    </row>
    <row r="224" spans="1:6" s="229" customFormat="1" x14ac:dyDescent="0.2">
      <c r="A224" s="223" t="s">
        <v>287</v>
      </c>
      <c r="B224" s="235"/>
      <c r="C224" s="279"/>
      <c r="D224" s="279"/>
      <c r="E224" s="279"/>
      <c r="F224" s="246"/>
    </row>
    <row r="225" spans="1:6" s="229" customFormat="1" x14ac:dyDescent="0.2">
      <c r="A225" s="234"/>
      <c r="B225" s="235"/>
      <c r="C225" s="236"/>
      <c r="D225" s="236"/>
      <c r="E225" s="236"/>
      <c r="F225" s="174"/>
    </row>
    <row r="226" spans="1:6" ht="186" customHeight="1" x14ac:dyDescent="0.2">
      <c r="A226" s="196" t="s">
        <v>312</v>
      </c>
      <c r="B226" s="196" t="s">
        <v>316</v>
      </c>
      <c r="C226" s="169" t="s">
        <v>326</v>
      </c>
      <c r="D226" s="169" t="s">
        <v>327</v>
      </c>
      <c r="E226" s="169" t="s">
        <v>328</v>
      </c>
      <c r="F226" s="169" t="s">
        <v>314</v>
      </c>
    </row>
    <row r="227" spans="1:6" x14ac:dyDescent="0.2">
      <c r="A227" s="167">
        <v>1</v>
      </c>
      <c r="B227" s="168">
        <v>2</v>
      </c>
      <c r="C227" s="171">
        <v>3</v>
      </c>
      <c r="D227" s="171">
        <v>4</v>
      </c>
      <c r="E227" s="171">
        <v>5</v>
      </c>
      <c r="F227" s="171" t="s">
        <v>147</v>
      </c>
    </row>
    <row r="228" spans="1:6" s="245" customFormat="1" x14ac:dyDescent="0.2">
      <c r="A228" s="247"/>
      <c r="B228" s="248" t="s">
        <v>288</v>
      </c>
      <c r="C228" s="249">
        <f t="shared" ref="C228" si="304">C229+C245+C260+C279</f>
        <v>152881400.00333333</v>
      </c>
      <c r="D228" s="249">
        <f t="shared" ref="D228" si="305">D229+D245+D260+D279</f>
        <v>383608100</v>
      </c>
      <c r="E228" s="249">
        <f t="shared" ref="E228" si="306">E229+E245+E260+E279</f>
        <v>19849400</v>
      </c>
      <c r="F228" s="250">
        <f>D228/C228*100</f>
        <v>250.91875139267174</v>
      </c>
    </row>
    <row r="229" spans="1:6" s="229" customFormat="1" x14ac:dyDescent="0.2">
      <c r="A229" s="251"/>
      <c r="B229" s="228" t="s">
        <v>304</v>
      </c>
      <c r="C229" s="225">
        <f t="shared" ref="C229" si="307">C230-C237</f>
        <v>-104740900</v>
      </c>
      <c r="D229" s="225">
        <f t="shared" ref="D229" si="308">D230-D237</f>
        <v>93290700</v>
      </c>
      <c r="E229" s="225">
        <f t="shared" ref="E229" si="309">E230-E237</f>
        <v>110000</v>
      </c>
      <c r="F229" s="174">
        <f>D229/C229*100</f>
        <v>-89.068071784756469</v>
      </c>
    </row>
    <row r="230" spans="1:6" s="229" customFormat="1" x14ac:dyDescent="0.2">
      <c r="A230" s="230">
        <v>910000</v>
      </c>
      <c r="B230" s="228" t="s">
        <v>439</v>
      </c>
      <c r="C230" s="225">
        <f t="shared" ref="C230" si="310">C231+C235</f>
        <v>78955000</v>
      </c>
      <c r="D230" s="225">
        <f t="shared" ref="D230" si="311">D231+D235</f>
        <v>93640700</v>
      </c>
      <c r="E230" s="225">
        <f t="shared" ref="E230" si="312">E231+E235</f>
        <v>110000</v>
      </c>
      <c r="F230" s="174">
        <f>D230/C230*100</f>
        <v>118.6000886580964</v>
      </c>
    </row>
    <row r="231" spans="1:6" s="229" customFormat="1" x14ac:dyDescent="0.2">
      <c r="A231" s="231">
        <v>911000</v>
      </c>
      <c r="B231" s="237" t="s">
        <v>381</v>
      </c>
      <c r="C231" s="233">
        <f t="shared" ref="C231" si="313">SUM(C232:C234)</f>
        <v>74605600</v>
      </c>
      <c r="D231" s="233">
        <f t="shared" ref="D231" si="314">SUM(D232:D234)</f>
        <v>88365600</v>
      </c>
      <c r="E231" s="233">
        <f t="shared" ref="E231" si="315">SUM(E234:E234)</f>
        <v>110000</v>
      </c>
      <c r="F231" s="174">
        <f>D231/C231*100</f>
        <v>118.44365570412944</v>
      </c>
    </row>
    <row r="232" spans="1:6" s="229" customFormat="1" x14ac:dyDescent="0.2">
      <c r="A232" s="182">
        <v>911100</v>
      </c>
      <c r="B232" s="235" t="s">
        <v>440</v>
      </c>
      <c r="C232" s="236">
        <v>0</v>
      </c>
      <c r="D232" s="236">
        <v>0</v>
      </c>
      <c r="E232" s="236">
        <v>0</v>
      </c>
      <c r="F232" s="163">
        <v>0</v>
      </c>
    </row>
    <row r="233" spans="1:6" s="229" customFormat="1" x14ac:dyDescent="0.2">
      <c r="A233" s="182">
        <v>911200</v>
      </c>
      <c r="B233" s="235" t="s">
        <v>499</v>
      </c>
      <c r="C233" s="236">
        <v>0</v>
      </c>
      <c r="D233" s="236">
        <v>0</v>
      </c>
      <c r="E233" s="236">
        <v>0</v>
      </c>
      <c r="F233" s="163">
        <v>0</v>
      </c>
    </row>
    <row r="234" spans="1:6" s="229" customFormat="1" x14ac:dyDescent="0.2">
      <c r="A234" s="234">
        <v>911400</v>
      </c>
      <c r="B234" s="235" t="s">
        <v>441</v>
      </c>
      <c r="C234" s="236">
        <v>74605600</v>
      </c>
      <c r="D234" s="236">
        <v>88365600</v>
      </c>
      <c r="E234" s="236">
        <v>110000</v>
      </c>
      <c r="F234" s="163">
        <f>D234/C234*100</f>
        <v>118.44365570412944</v>
      </c>
    </row>
    <row r="235" spans="1:6" s="252" customFormat="1" ht="27" x14ac:dyDescent="0.2">
      <c r="A235" s="231">
        <v>918000</v>
      </c>
      <c r="B235" s="237" t="s">
        <v>382</v>
      </c>
      <c r="C235" s="233">
        <f t="shared" ref="C235:E235" si="316">C236</f>
        <v>4349400</v>
      </c>
      <c r="D235" s="233">
        <f t="shared" si="316"/>
        <v>5275100</v>
      </c>
      <c r="E235" s="233">
        <f t="shared" si="316"/>
        <v>0</v>
      </c>
      <c r="F235" s="174">
        <f>D235/C235*100</f>
        <v>121.28339541086126</v>
      </c>
    </row>
    <row r="236" spans="1:6" s="229" customFormat="1" x14ac:dyDescent="0.2">
      <c r="A236" s="234">
        <v>918100</v>
      </c>
      <c r="B236" s="235" t="s">
        <v>442</v>
      </c>
      <c r="C236" s="236">
        <v>4349400</v>
      </c>
      <c r="D236" s="236">
        <v>5275100</v>
      </c>
      <c r="E236" s="236">
        <v>0</v>
      </c>
      <c r="F236" s="163">
        <f>D236/C236*100</f>
        <v>121.28339541086126</v>
      </c>
    </row>
    <row r="237" spans="1:6" s="252" customFormat="1" ht="27" x14ac:dyDescent="0.2">
      <c r="A237" s="231">
        <v>610000</v>
      </c>
      <c r="B237" s="237" t="s">
        <v>443</v>
      </c>
      <c r="C237" s="233">
        <f t="shared" ref="C237" si="317">C238+C242</f>
        <v>183695900</v>
      </c>
      <c r="D237" s="233">
        <f t="shared" ref="D237" si="318">D238+D242</f>
        <v>350000</v>
      </c>
      <c r="E237" s="233">
        <f t="shared" ref="E237" si="319">E238+E242</f>
        <v>0</v>
      </c>
      <c r="F237" s="174">
        <f>D237/C237*100</f>
        <v>0.19053228732922184</v>
      </c>
    </row>
    <row r="238" spans="1:6" s="252" customFormat="1" ht="27" x14ac:dyDescent="0.2">
      <c r="A238" s="231">
        <v>611000</v>
      </c>
      <c r="B238" s="237" t="s">
        <v>384</v>
      </c>
      <c r="C238" s="233">
        <f t="shared" ref="C238" si="320">SUM(C239:C241)</f>
        <v>183345900</v>
      </c>
      <c r="D238" s="233">
        <f t="shared" ref="D238" si="321">SUM(D239:D241)</f>
        <v>0</v>
      </c>
      <c r="E238" s="233">
        <f t="shared" ref="E238" si="322">SUM(E239:E241)</f>
        <v>0</v>
      </c>
      <c r="F238" s="174">
        <f>D238/C238*100</f>
        <v>0</v>
      </c>
    </row>
    <row r="239" spans="1:6" s="229" customFormat="1" x14ac:dyDescent="0.2">
      <c r="A239" s="182">
        <v>611100</v>
      </c>
      <c r="B239" s="235" t="s">
        <v>444</v>
      </c>
      <c r="C239" s="236">
        <v>0</v>
      </c>
      <c r="D239" s="236">
        <v>0</v>
      </c>
      <c r="E239" s="236">
        <v>0</v>
      </c>
      <c r="F239" s="163">
        <v>0</v>
      </c>
    </row>
    <row r="240" spans="1:6" s="229" customFormat="1" x14ac:dyDescent="0.2">
      <c r="A240" s="182">
        <v>611200</v>
      </c>
      <c r="B240" s="235" t="s">
        <v>500</v>
      </c>
      <c r="C240" s="236">
        <v>183345900</v>
      </c>
      <c r="D240" s="236">
        <v>0</v>
      </c>
      <c r="E240" s="236">
        <v>0</v>
      </c>
      <c r="F240" s="163">
        <f>D240/C240*100</f>
        <v>0</v>
      </c>
    </row>
    <row r="241" spans="1:6" s="226" customFormat="1" x14ac:dyDescent="0.2">
      <c r="A241" s="239">
        <v>611400</v>
      </c>
      <c r="B241" s="235" t="s">
        <v>445</v>
      </c>
      <c r="C241" s="236">
        <v>0</v>
      </c>
      <c r="D241" s="236">
        <v>0</v>
      </c>
      <c r="E241" s="236">
        <v>0</v>
      </c>
      <c r="F241" s="163">
        <v>0</v>
      </c>
    </row>
    <row r="242" spans="1:6" s="238" customFormat="1" ht="27" x14ac:dyDescent="0.2">
      <c r="A242" s="253">
        <v>618000</v>
      </c>
      <c r="B242" s="253" t="s">
        <v>385</v>
      </c>
      <c r="C242" s="233">
        <f t="shared" ref="C242" si="323">C243+C244</f>
        <v>350000</v>
      </c>
      <c r="D242" s="233">
        <f t="shared" ref="D242" si="324">D243+D244</f>
        <v>350000</v>
      </c>
      <c r="E242" s="233">
        <f t="shared" ref="E242" si="325">E243+E244</f>
        <v>0</v>
      </c>
      <c r="F242" s="174">
        <f>D242/C242*100</f>
        <v>100</v>
      </c>
    </row>
    <row r="243" spans="1:6" s="226" customFormat="1" x14ac:dyDescent="0.2">
      <c r="A243" s="239">
        <v>618100</v>
      </c>
      <c r="B243" s="235" t="s">
        <v>446</v>
      </c>
      <c r="C243" s="236">
        <v>350000</v>
      </c>
      <c r="D243" s="236">
        <v>350000</v>
      </c>
      <c r="E243" s="236">
        <v>0</v>
      </c>
      <c r="F243" s="163">
        <f>D243/C243*100</f>
        <v>100</v>
      </c>
    </row>
    <row r="244" spans="1:6" s="226" customFormat="1" ht="55.5" x14ac:dyDescent="0.2">
      <c r="A244" s="239">
        <v>618200</v>
      </c>
      <c r="B244" s="235" t="s">
        <v>447</v>
      </c>
      <c r="C244" s="236">
        <v>0</v>
      </c>
      <c r="D244" s="236">
        <v>0</v>
      </c>
      <c r="E244" s="236">
        <v>0</v>
      </c>
      <c r="F244" s="163">
        <v>0</v>
      </c>
    </row>
    <row r="245" spans="1:6" s="229" customFormat="1" x14ac:dyDescent="0.2">
      <c r="A245" s="234"/>
      <c r="B245" s="194" t="s">
        <v>283</v>
      </c>
      <c r="C245" s="225">
        <f t="shared" ref="C245" si="326">C246-C252</f>
        <v>290311000</v>
      </c>
      <c r="D245" s="225">
        <f t="shared" ref="D245" si="327">D246-D252</f>
        <v>342366300</v>
      </c>
      <c r="E245" s="225">
        <f t="shared" ref="E245" si="328">E246-E252</f>
        <v>-37000</v>
      </c>
      <c r="F245" s="174">
        <f>D245/C245*100</f>
        <v>117.93087413153481</v>
      </c>
    </row>
    <row r="246" spans="1:6" s="229" customFormat="1" x14ac:dyDescent="0.2">
      <c r="A246" s="230">
        <v>920000</v>
      </c>
      <c r="B246" s="194" t="s">
        <v>448</v>
      </c>
      <c r="C246" s="225">
        <f t="shared" ref="C246" si="329">C247+C250</f>
        <v>1144654600</v>
      </c>
      <c r="D246" s="225">
        <f t="shared" ref="D246" si="330">D247+D250</f>
        <v>1690872500</v>
      </c>
      <c r="E246" s="225">
        <f t="shared" ref="E246" si="331">E247+E250</f>
        <v>0</v>
      </c>
      <c r="F246" s="174">
        <f>D246/C246*100</f>
        <v>147.71901497622076</v>
      </c>
    </row>
    <row r="247" spans="1:6" s="229" customFormat="1" x14ac:dyDescent="0.2">
      <c r="A247" s="231">
        <v>921000</v>
      </c>
      <c r="B247" s="209" t="s">
        <v>387</v>
      </c>
      <c r="C247" s="233">
        <f t="shared" ref="C247" si="332">SUM(C248:C249)</f>
        <v>1144654600</v>
      </c>
      <c r="D247" s="233">
        <f t="shared" ref="D247" si="333">SUM(D248:D249)</f>
        <v>1690872500</v>
      </c>
      <c r="E247" s="233">
        <f t="shared" ref="E247" si="334">SUM(E248:E249)</f>
        <v>0</v>
      </c>
      <c r="F247" s="174">
        <f>D247/C247*100</f>
        <v>147.71901497622076</v>
      </c>
    </row>
    <row r="248" spans="1:6" s="229" customFormat="1" x14ac:dyDescent="0.2">
      <c r="A248" s="234">
        <v>921100</v>
      </c>
      <c r="B248" s="183" t="s">
        <v>449</v>
      </c>
      <c r="C248" s="236">
        <v>665476200</v>
      </c>
      <c r="D248" s="236">
        <v>1201915000</v>
      </c>
      <c r="E248" s="236">
        <v>0</v>
      </c>
      <c r="F248" s="163">
        <f>D248/C248*100</f>
        <v>180.60976485710535</v>
      </c>
    </row>
    <row r="249" spans="1:6" s="229" customFormat="1" x14ac:dyDescent="0.2">
      <c r="A249" s="234">
        <v>921200</v>
      </c>
      <c r="B249" s="183" t="s">
        <v>450</v>
      </c>
      <c r="C249" s="236">
        <v>479178400</v>
      </c>
      <c r="D249" s="236">
        <v>488957500</v>
      </c>
      <c r="E249" s="236">
        <v>0</v>
      </c>
      <c r="F249" s="163">
        <f>D249/C249*100</f>
        <v>102.04080567905397</v>
      </c>
    </row>
    <row r="250" spans="1:6" s="252" customFormat="1" ht="27.75" customHeight="1" x14ac:dyDescent="0.2">
      <c r="A250" s="231">
        <v>928000</v>
      </c>
      <c r="B250" s="209" t="s">
        <v>388</v>
      </c>
      <c r="C250" s="233">
        <f t="shared" ref="C250:E250" si="335">C251</f>
        <v>0</v>
      </c>
      <c r="D250" s="233">
        <f t="shared" si="335"/>
        <v>0</v>
      </c>
      <c r="E250" s="233">
        <f t="shared" si="335"/>
        <v>0</v>
      </c>
      <c r="F250" s="254">
        <v>0</v>
      </c>
    </row>
    <row r="251" spans="1:6" s="229" customFormat="1" ht="27.75" customHeight="1" x14ac:dyDescent="0.2">
      <c r="A251" s="234">
        <v>928200</v>
      </c>
      <c r="B251" s="183" t="s">
        <v>451</v>
      </c>
      <c r="C251" s="236">
        <v>0</v>
      </c>
      <c r="D251" s="236">
        <v>0</v>
      </c>
      <c r="E251" s="236">
        <v>0</v>
      </c>
      <c r="F251" s="163">
        <v>0</v>
      </c>
    </row>
    <row r="252" spans="1:6" s="252" customFormat="1" ht="27" x14ac:dyDescent="0.2">
      <c r="A252" s="240">
        <v>620000</v>
      </c>
      <c r="B252" s="237" t="s">
        <v>452</v>
      </c>
      <c r="C252" s="233">
        <f t="shared" ref="C252" si="336">C253+C258</f>
        <v>854343600</v>
      </c>
      <c r="D252" s="233">
        <f t="shared" ref="D252" si="337">D253+D258</f>
        <v>1348506200</v>
      </c>
      <c r="E252" s="233">
        <f t="shared" ref="E252" si="338">E253+E258</f>
        <v>37000</v>
      </c>
      <c r="F252" s="174">
        <f t="shared" ref="F252:F257" si="339">D252/C252*100</f>
        <v>157.84120112797709</v>
      </c>
    </row>
    <row r="253" spans="1:6" s="252" customFormat="1" ht="27" x14ac:dyDescent="0.2">
      <c r="A253" s="240">
        <v>621000</v>
      </c>
      <c r="B253" s="237" t="s">
        <v>390</v>
      </c>
      <c r="C253" s="233">
        <f t="shared" ref="C253" si="340">SUM(C254:C257)</f>
        <v>854343600</v>
      </c>
      <c r="D253" s="233">
        <f t="shared" ref="D253" si="341">SUM(D254:D257)</f>
        <v>1348506200</v>
      </c>
      <c r="E253" s="233">
        <f t="shared" ref="E253" si="342">SUM(E254:E257)</f>
        <v>37000</v>
      </c>
      <c r="F253" s="174">
        <f t="shared" si="339"/>
        <v>157.84120112797709</v>
      </c>
    </row>
    <row r="254" spans="1:6" s="226" customFormat="1" x14ac:dyDescent="0.2">
      <c r="A254" s="239">
        <v>621100</v>
      </c>
      <c r="B254" s="235" t="s">
        <v>453</v>
      </c>
      <c r="C254" s="236">
        <v>473648900</v>
      </c>
      <c r="D254" s="236">
        <v>914310800</v>
      </c>
      <c r="E254" s="236">
        <v>0</v>
      </c>
      <c r="F254" s="163">
        <f t="shared" si="339"/>
        <v>193.03555861736405</v>
      </c>
    </row>
    <row r="255" spans="1:6" s="226" customFormat="1" x14ac:dyDescent="0.2">
      <c r="A255" s="239">
        <v>621300</v>
      </c>
      <c r="B255" s="235" t="s">
        <v>454</v>
      </c>
      <c r="C255" s="236">
        <v>17857200</v>
      </c>
      <c r="D255" s="236">
        <v>17857200</v>
      </c>
      <c r="E255" s="236">
        <v>12000</v>
      </c>
      <c r="F255" s="163">
        <f t="shared" si="339"/>
        <v>100</v>
      </c>
    </row>
    <row r="256" spans="1:6" s="226" customFormat="1" x14ac:dyDescent="0.2">
      <c r="A256" s="239">
        <v>621400</v>
      </c>
      <c r="B256" s="235" t="s">
        <v>455</v>
      </c>
      <c r="C256" s="236">
        <v>351853800</v>
      </c>
      <c r="D256" s="236">
        <v>403316200</v>
      </c>
      <c r="E256" s="236">
        <v>0</v>
      </c>
      <c r="F256" s="163">
        <f t="shared" si="339"/>
        <v>114.62607480720686</v>
      </c>
    </row>
    <row r="257" spans="1:6" s="226" customFormat="1" x14ac:dyDescent="0.2">
      <c r="A257" s="239">
        <v>621900</v>
      </c>
      <c r="B257" s="235" t="s">
        <v>456</v>
      </c>
      <c r="C257" s="236">
        <v>10983700</v>
      </c>
      <c r="D257" s="236">
        <v>13022000</v>
      </c>
      <c r="E257" s="236">
        <v>25000</v>
      </c>
      <c r="F257" s="163">
        <f t="shared" si="339"/>
        <v>118.55749883918898</v>
      </c>
    </row>
    <row r="258" spans="1:6" s="238" customFormat="1" ht="27.75" customHeight="1" x14ac:dyDescent="0.2">
      <c r="A258" s="240">
        <v>628000</v>
      </c>
      <c r="B258" s="237" t="s">
        <v>391</v>
      </c>
      <c r="C258" s="233">
        <f t="shared" ref="C258:E258" si="343">C259</f>
        <v>0</v>
      </c>
      <c r="D258" s="233">
        <f t="shared" si="343"/>
        <v>0</v>
      </c>
      <c r="E258" s="233">
        <f t="shared" si="343"/>
        <v>0</v>
      </c>
      <c r="F258" s="254">
        <v>0</v>
      </c>
    </row>
    <row r="259" spans="1:6" s="226" customFormat="1" x14ac:dyDescent="0.2">
      <c r="A259" s="239">
        <v>628200</v>
      </c>
      <c r="B259" s="235" t="s">
        <v>457</v>
      </c>
      <c r="C259" s="236">
        <v>0</v>
      </c>
      <c r="D259" s="236">
        <v>0</v>
      </c>
      <c r="E259" s="236">
        <v>0</v>
      </c>
      <c r="F259" s="163">
        <v>0</v>
      </c>
    </row>
    <row r="260" spans="1:6" s="158" customFormat="1" ht="27" x14ac:dyDescent="0.2">
      <c r="A260" s="255"/>
      <c r="B260" s="194" t="s">
        <v>305</v>
      </c>
      <c r="C260" s="225">
        <f t="shared" ref="C260" si="344">C261-C270</f>
        <v>-32688699.99666667</v>
      </c>
      <c r="D260" s="225">
        <f t="shared" ref="D260" si="345">D261-D270</f>
        <v>-52048900</v>
      </c>
      <c r="E260" s="225">
        <f t="shared" ref="E260" si="346">E261-E270</f>
        <v>-71685900</v>
      </c>
      <c r="F260" s="174">
        <f t="shared" ref="F260:F278" si="347">D260/C260*100</f>
        <v>159.22597107045408</v>
      </c>
    </row>
    <row r="261" spans="1:6" s="229" customFormat="1" x14ac:dyDescent="0.2">
      <c r="A261" s="230">
        <v>930000</v>
      </c>
      <c r="B261" s="194" t="s">
        <v>458</v>
      </c>
      <c r="C261" s="233">
        <f t="shared" ref="C261" si="348">C262+C267</f>
        <v>51829200</v>
      </c>
      <c r="D261" s="233">
        <f t="shared" ref="D261" si="349">D262+D267</f>
        <v>35865000</v>
      </c>
      <c r="E261" s="233">
        <f t="shared" ref="E261" si="350">E262+E267</f>
        <v>31672300</v>
      </c>
      <c r="F261" s="174">
        <f t="shared" si="347"/>
        <v>69.198444120302838</v>
      </c>
    </row>
    <row r="262" spans="1:6" s="252" customFormat="1" ht="27" x14ac:dyDescent="0.2">
      <c r="A262" s="231">
        <v>931000</v>
      </c>
      <c r="B262" s="209" t="s">
        <v>393</v>
      </c>
      <c r="C262" s="233">
        <f t="shared" ref="C262" si="351">SUM(C263:C266)</f>
        <v>16563700</v>
      </c>
      <c r="D262" s="233">
        <f t="shared" ref="D262" si="352">SUM(D263:D266)</f>
        <v>5065000</v>
      </c>
      <c r="E262" s="233">
        <f t="shared" ref="E262" si="353">SUM(E263:E266)</f>
        <v>31335100</v>
      </c>
      <c r="F262" s="174">
        <f t="shared" si="347"/>
        <v>30.578916546423805</v>
      </c>
    </row>
    <row r="263" spans="1:6" x14ac:dyDescent="0.2">
      <c r="A263" s="234">
        <v>931100</v>
      </c>
      <c r="B263" s="183" t="s">
        <v>459</v>
      </c>
      <c r="C263" s="166">
        <v>1348500</v>
      </c>
      <c r="D263" s="166">
        <v>1000000</v>
      </c>
      <c r="E263" s="166">
        <v>1570100</v>
      </c>
      <c r="F263" s="163">
        <f t="shared" si="347"/>
        <v>74.156470152020759</v>
      </c>
    </row>
    <row r="264" spans="1:6" x14ac:dyDescent="0.2">
      <c r="A264" s="234">
        <v>931200</v>
      </c>
      <c r="B264" s="183" t="s">
        <v>460</v>
      </c>
      <c r="C264" s="166">
        <v>5058000</v>
      </c>
      <c r="D264" s="166">
        <v>4040000</v>
      </c>
      <c r="E264" s="166">
        <v>27502500</v>
      </c>
      <c r="F264" s="163">
        <f t="shared" si="347"/>
        <v>79.873467773823648</v>
      </c>
    </row>
    <row r="265" spans="1:6" x14ac:dyDescent="0.2">
      <c r="A265" s="234">
        <v>931300</v>
      </c>
      <c r="B265" s="183" t="s">
        <v>461</v>
      </c>
      <c r="C265" s="166">
        <v>3674900</v>
      </c>
      <c r="D265" s="166">
        <v>5000</v>
      </c>
      <c r="E265" s="166">
        <v>6500</v>
      </c>
      <c r="F265" s="163">
        <f t="shared" si="347"/>
        <v>0.13605812403058587</v>
      </c>
    </row>
    <row r="266" spans="1:6" x14ac:dyDescent="0.2">
      <c r="A266" s="234">
        <v>931900</v>
      </c>
      <c r="B266" s="183" t="s">
        <v>393</v>
      </c>
      <c r="C266" s="166">
        <v>6482300</v>
      </c>
      <c r="D266" s="166">
        <v>20000</v>
      </c>
      <c r="E266" s="166">
        <v>2256000</v>
      </c>
      <c r="F266" s="163">
        <f t="shared" si="347"/>
        <v>0.30853246532866424</v>
      </c>
    </row>
    <row r="267" spans="1:6" s="257" customFormat="1" ht="27" x14ac:dyDescent="0.2">
      <c r="A267" s="231">
        <v>938000</v>
      </c>
      <c r="B267" s="209" t="s">
        <v>394</v>
      </c>
      <c r="C267" s="256">
        <f t="shared" ref="C267" si="354">C268+C269</f>
        <v>35265500</v>
      </c>
      <c r="D267" s="256">
        <f t="shared" ref="D267" si="355">D268+D269</f>
        <v>30800000</v>
      </c>
      <c r="E267" s="256">
        <f t="shared" ref="E267" si="356">E268+E269</f>
        <v>337200</v>
      </c>
      <c r="F267" s="174">
        <f t="shared" si="347"/>
        <v>87.337482808977612</v>
      </c>
    </row>
    <row r="268" spans="1:6" x14ac:dyDescent="0.2">
      <c r="A268" s="234">
        <v>938100</v>
      </c>
      <c r="B268" s="183" t="s">
        <v>462</v>
      </c>
      <c r="C268" s="166">
        <v>35092200</v>
      </c>
      <c r="D268" s="166">
        <v>30450000</v>
      </c>
      <c r="E268" s="166">
        <v>127000</v>
      </c>
      <c r="F268" s="163">
        <f t="shared" si="347"/>
        <v>86.771419289756707</v>
      </c>
    </row>
    <row r="269" spans="1:6" x14ac:dyDescent="0.2">
      <c r="A269" s="234">
        <v>938200</v>
      </c>
      <c r="B269" s="183" t="s">
        <v>463</v>
      </c>
      <c r="C269" s="166">
        <v>173300</v>
      </c>
      <c r="D269" s="166">
        <v>350000</v>
      </c>
      <c r="E269" s="166">
        <v>210200</v>
      </c>
      <c r="F269" s="163">
        <f t="shared" si="347"/>
        <v>201.96191575302942</v>
      </c>
    </row>
    <row r="270" spans="1:6" s="257" customFormat="1" ht="27" x14ac:dyDescent="0.2">
      <c r="A270" s="240">
        <v>630000</v>
      </c>
      <c r="B270" s="237" t="s">
        <v>464</v>
      </c>
      <c r="C270" s="256">
        <f t="shared" ref="C270" si="357">C271+C276</f>
        <v>84517899.99666667</v>
      </c>
      <c r="D270" s="256">
        <f t="shared" ref="D270" si="358">D271+D276</f>
        <v>87913900</v>
      </c>
      <c r="E270" s="256">
        <f t="shared" ref="E270" si="359">E271+E276</f>
        <v>103358200</v>
      </c>
      <c r="F270" s="174">
        <f t="shared" si="347"/>
        <v>104.01808374730948</v>
      </c>
    </row>
    <row r="271" spans="1:6" s="257" customFormat="1" ht="27" x14ac:dyDescent="0.2">
      <c r="A271" s="240">
        <v>631000</v>
      </c>
      <c r="B271" s="237" t="s">
        <v>465</v>
      </c>
      <c r="C271" s="256">
        <f t="shared" ref="C271" si="360">SUM(C272:C275)</f>
        <v>28177100</v>
      </c>
      <c r="D271" s="256">
        <f t="shared" ref="D271" si="361">SUM(D272:D275)</f>
        <v>45115100</v>
      </c>
      <c r="E271" s="256">
        <f t="shared" ref="E271" si="362">SUM(E272:E275)</f>
        <v>102802100</v>
      </c>
      <c r="F271" s="174">
        <f t="shared" si="347"/>
        <v>160.1126446653488</v>
      </c>
    </row>
    <row r="272" spans="1:6" x14ac:dyDescent="0.2">
      <c r="A272" s="239">
        <v>631100</v>
      </c>
      <c r="B272" s="235" t="s">
        <v>466</v>
      </c>
      <c r="C272" s="166">
        <v>2339300</v>
      </c>
      <c r="D272" s="166">
        <v>4978300</v>
      </c>
      <c r="E272" s="166">
        <v>2079800</v>
      </c>
      <c r="F272" s="163">
        <f t="shared" si="347"/>
        <v>212.81152481511563</v>
      </c>
    </row>
    <row r="273" spans="1:6" x14ac:dyDescent="0.2">
      <c r="A273" s="239">
        <v>631200</v>
      </c>
      <c r="B273" s="235" t="s">
        <v>467</v>
      </c>
      <c r="C273" s="166">
        <v>5058000</v>
      </c>
      <c r="D273" s="166">
        <v>4047000</v>
      </c>
      <c r="E273" s="166">
        <v>99743400</v>
      </c>
      <c r="F273" s="163">
        <f t="shared" si="347"/>
        <v>80.011862396204037</v>
      </c>
    </row>
    <row r="274" spans="1:6" x14ac:dyDescent="0.2">
      <c r="A274" s="239">
        <v>631300</v>
      </c>
      <c r="B274" s="235" t="s">
        <v>468</v>
      </c>
      <c r="C274" s="166">
        <v>52500</v>
      </c>
      <c r="D274" s="166">
        <v>82900</v>
      </c>
      <c r="E274" s="166">
        <v>156400</v>
      </c>
      <c r="F274" s="163">
        <f t="shared" si="347"/>
        <v>157.9047619047619</v>
      </c>
    </row>
    <row r="275" spans="1:6" x14ac:dyDescent="0.2">
      <c r="A275" s="239">
        <v>631900</v>
      </c>
      <c r="B275" s="235" t="s">
        <v>396</v>
      </c>
      <c r="C275" s="166">
        <v>20727300</v>
      </c>
      <c r="D275" s="166">
        <v>36006900</v>
      </c>
      <c r="E275" s="166">
        <v>822500</v>
      </c>
      <c r="F275" s="163">
        <f t="shared" si="347"/>
        <v>173.71727142464286</v>
      </c>
    </row>
    <row r="276" spans="1:6" s="257" customFormat="1" ht="27" x14ac:dyDescent="0.2">
      <c r="A276" s="240">
        <v>638000</v>
      </c>
      <c r="B276" s="237" t="s">
        <v>397</v>
      </c>
      <c r="C276" s="256">
        <f t="shared" ref="C276" si="363">C277+C278</f>
        <v>56340799.99666667</v>
      </c>
      <c r="D276" s="256">
        <f t="shared" ref="D276" si="364">D277+D278</f>
        <v>42798800</v>
      </c>
      <c r="E276" s="256">
        <f t="shared" ref="E276" si="365">E277+E278</f>
        <v>556100</v>
      </c>
      <c r="F276" s="174">
        <f t="shared" si="347"/>
        <v>75.964132569172136</v>
      </c>
    </row>
    <row r="277" spans="1:6" x14ac:dyDescent="0.2">
      <c r="A277" s="239">
        <v>638100</v>
      </c>
      <c r="B277" s="235" t="s">
        <v>469</v>
      </c>
      <c r="C277" s="166">
        <v>33982699.99666667</v>
      </c>
      <c r="D277" s="166">
        <v>40948800</v>
      </c>
      <c r="E277" s="166">
        <v>556100</v>
      </c>
      <c r="F277" s="163">
        <f t="shared" si="347"/>
        <v>120.49895977664113</v>
      </c>
    </row>
    <row r="278" spans="1:6" x14ac:dyDescent="0.2">
      <c r="A278" s="258">
        <v>638200</v>
      </c>
      <c r="B278" s="165" t="s">
        <v>470</v>
      </c>
      <c r="C278" s="166">
        <v>22358100</v>
      </c>
      <c r="D278" s="166">
        <v>1850000</v>
      </c>
      <c r="E278" s="166">
        <v>0</v>
      </c>
      <c r="F278" s="163">
        <f t="shared" si="347"/>
        <v>8.2744061436347458</v>
      </c>
    </row>
    <row r="279" spans="1:6" s="158" customFormat="1" x14ac:dyDescent="0.2">
      <c r="A279" s="259" t="s">
        <v>1</v>
      </c>
      <c r="B279" s="260" t="s">
        <v>309</v>
      </c>
      <c r="C279" s="173">
        <v>0</v>
      </c>
      <c r="D279" s="173">
        <v>0</v>
      </c>
      <c r="E279" s="173">
        <v>91462300</v>
      </c>
      <c r="F279" s="163">
        <v>0</v>
      </c>
    </row>
    <row r="282" spans="1:6" x14ac:dyDescent="0.2">
      <c r="A282" s="259" t="s">
        <v>306</v>
      </c>
    </row>
    <row r="284" spans="1:6" ht="135" x14ac:dyDescent="0.2">
      <c r="A284" s="261" t="s">
        <v>312</v>
      </c>
      <c r="B284" s="261" t="s">
        <v>313</v>
      </c>
      <c r="C284" s="169" t="s">
        <v>326</v>
      </c>
      <c r="D284" s="169" t="s">
        <v>327</v>
      </c>
      <c r="E284" s="169" t="s">
        <v>328</v>
      </c>
      <c r="F284" s="169" t="s">
        <v>314</v>
      </c>
    </row>
    <row r="285" spans="1:6" x14ac:dyDescent="0.2">
      <c r="A285" s="168">
        <v>1</v>
      </c>
      <c r="B285" s="168">
        <v>2</v>
      </c>
      <c r="C285" s="171">
        <v>3</v>
      </c>
      <c r="D285" s="171">
        <v>4</v>
      </c>
      <c r="E285" s="171">
        <v>5</v>
      </c>
      <c r="F285" s="171" t="s">
        <v>147</v>
      </c>
    </row>
    <row r="286" spans="1:6" x14ac:dyDescent="0.2">
      <c r="A286" s="251" t="s">
        <v>5</v>
      </c>
      <c r="B286" s="235" t="s">
        <v>501</v>
      </c>
      <c r="C286" s="162">
        <v>656615050</v>
      </c>
      <c r="D286" s="162">
        <v>654351100</v>
      </c>
      <c r="E286" s="162">
        <v>165400</v>
      </c>
      <c r="F286" s="163">
        <f>D286/C286*100</f>
        <v>99.655208938631546</v>
      </c>
    </row>
    <row r="287" spans="1:6" x14ac:dyDescent="0.2">
      <c r="A287" s="251" t="s">
        <v>6</v>
      </c>
      <c r="B287" s="235" t="s">
        <v>310</v>
      </c>
      <c r="C287" s="162">
        <v>0</v>
      </c>
      <c r="D287" s="162">
        <v>0</v>
      </c>
      <c r="E287" s="162">
        <v>0</v>
      </c>
      <c r="F287" s="163">
        <v>0</v>
      </c>
    </row>
    <row r="288" spans="1:6" x14ac:dyDescent="0.2">
      <c r="A288" s="262" t="s">
        <v>7</v>
      </c>
      <c r="B288" s="235" t="s">
        <v>338</v>
      </c>
      <c r="C288" s="162">
        <v>558509450</v>
      </c>
      <c r="D288" s="162">
        <v>586994300</v>
      </c>
      <c r="E288" s="162">
        <v>20319300</v>
      </c>
      <c r="F288" s="163">
        <f t="shared" ref="F288:F296" si="366">D288/C288*100</f>
        <v>105.1001554226164</v>
      </c>
    </row>
    <row r="289" spans="1:6" x14ac:dyDescent="0.2">
      <c r="A289" s="262" t="s">
        <v>8</v>
      </c>
      <c r="B289" s="235" t="s">
        <v>318</v>
      </c>
      <c r="C289" s="162">
        <v>461497400</v>
      </c>
      <c r="D289" s="162">
        <v>419191200</v>
      </c>
      <c r="E289" s="162">
        <v>170955000</v>
      </c>
      <c r="F289" s="163">
        <f t="shared" si="366"/>
        <v>90.8328410950961</v>
      </c>
    </row>
    <row r="290" spans="1:6" x14ac:dyDescent="0.2">
      <c r="A290" s="262" t="s">
        <v>9</v>
      </c>
      <c r="B290" s="235" t="s">
        <v>502</v>
      </c>
      <c r="C290" s="162">
        <v>9030750</v>
      </c>
      <c r="D290" s="162">
        <v>10297000</v>
      </c>
      <c r="E290" s="162">
        <v>0</v>
      </c>
      <c r="F290" s="163">
        <f t="shared" si="366"/>
        <v>114.02153752456883</v>
      </c>
    </row>
    <row r="291" spans="1:6" x14ac:dyDescent="0.2">
      <c r="A291" s="262" t="s">
        <v>10</v>
      </c>
      <c r="B291" s="235" t="s">
        <v>478</v>
      </c>
      <c r="C291" s="162">
        <v>25513750</v>
      </c>
      <c r="D291" s="162">
        <v>22400000</v>
      </c>
      <c r="E291" s="162">
        <v>0</v>
      </c>
      <c r="F291" s="163">
        <f t="shared" si="366"/>
        <v>87.795796384302577</v>
      </c>
    </row>
    <row r="292" spans="1:6" x14ac:dyDescent="0.2">
      <c r="A292" s="262" t="s">
        <v>11</v>
      </c>
      <c r="B292" s="235" t="s">
        <v>325</v>
      </c>
      <c r="C292" s="162">
        <v>465307400</v>
      </c>
      <c r="D292" s="162">
        <v>458057500</v>
      </c>
      <c r="E292" s="162">
        <v>0</v>
      </c>
      <c r="F292" s="163">
        <f t="shared" si="366"/>
        <v>98.441911734049356</v>
      </c>
    </row>
    <row r="293" spans="1:6" x14ac:dyDescent="0.2">
      <c r="A293" s="262" t="s">
        <v>12</v>
      </c>
      <c r="B293" s="235" t="s">
        <v>471</v>
      </c>
      <c r="C293" s="162">
        <v>131184450</v>
      </c>
      <c r="D293" s="162">
        <v>134448999.9943153</v>
      </c>
      <c r="E293" s="162">
        <v>0</v>
      </c>
      <c r="F293" s="163">
        <f t="shared" si="366"/>
        <v>102.48851902364594</v>
      </c>
    </row>
    <row r="294" spans="1:6" x14ac:dyDescent="0.2">
      <c r="A294" s="262" t="s">
        <v>13</v>
      </c>
      <c r="B294" s="235" t="s">
        <v>311</v>
      </c>
      <c r="C294" s="162">
        <v>681431649.99999964</v>
      </c>
      <c r="D294" s="162">
        <v>729488200</v>
      </c>
      <c r="E294" s="162">
        <v>48215000</v>
      </c>
      <c r="F294" s="163">
        <f t="shared" si="366"/>
        <v>107.05229203838718</v>
      </c>
    </row>
    <row r="295" spans="1:6" x14ac:dyDescent="0.2">
      <c r="A295" s="262">
        <v>10</v>
      </c>
      <c r="B295" s="235" t="s">
        <v>503</v>
      </c>
      <c r="C295" s="162">
        <v>2634091200</v>
      </c>
      <c r="D295" s="162">
        <v>2939069000</v>
      </c>
      <c r="E295" s="162">
        <v>0</v>
      </c>
      <c r="F295" s="163">
        <f t="shared" si="366"/>
        <v>111.57810329422155</v>
      </c>
    </row>
    <row r="296" spans="1:6" s="158" customFormat="1" ht="27" x14ac:dyDescent="0.2">
      <c r="A296" s="287" t="s">
        <v>284</v>
      </c>
      <c r="B296" s="287"/>
      <c r="C296" s="263">
        <f t="shared" ref="C296" si="367">SUM(C286:C295)</f>
        <v>5623181100</v>
      </c>
      <c r="D296" s="263">
        <f t="shared" ref="D296" si="368">SUM(D286:D295)</f>
        <v>5954297299.9943151</v>
      </c>
      <c r="E296" s="263">
        <f t="shared" ref="E296" si="369">SUM(E286:E295)</f>
        <v>239654700</v>
      </c>
      <c r="F296" s="264">
        <f t="shared" si="366"/>
        <v>105.88841429976914</v>
      </c>
    </row>
    <row r="297" spans="1:6" x14ac:dyDescent="0.2">
      <c r="C297" s="162"/>
    </row>
    <row r="299" spans="1:6" x14ac:dyDescent="0.2">
      <c r="E299" s="162"/>
    </row>
  </sheetData>
  <mergeCells count="1">
    <mergeCell ref="A296:B296"/>
  </mergeCells>
  <printOptions horizontalCentered="1"/>
  <pageMargins left="0.19685039370078741" right="0" top="0.19685039370078741" bottom="0" header="0" footer="0"/>
  <pageSetup paperSize="9" scale="30" firstPageNumber="4" orientation="portrait" useFirstPageNumber="1" r:id="rId1"/>
  <headerFooter>
    <oddFooter>&amp;C&amp;26&amp;P</oddFooter>
  </headerFooter>
  <rowBreaks count="3" manualBreakCount="3">
    <brk id="71" max="5" man="1"/>
    <brk id="141" max="5" man="1"/>
    <brk id="22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02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6" sqref="A6"/>
    </sheetView>
  </sheetViews>
  <sheetFormatPr defaultColWidth="9.140625" defaultRowHeight="20.25" x14ac:dyDescent="0.2"/>
  <cols>
    <col min="1" max="1" width="17.28515625" style="43" customWidth="1"/>
    <col min="2" max="2" width="100.7109375" style="66" customWidth="1"/>
    <col min="3" max="3" width="20.28515625" style="27" customWidth="1"/>
    <col min="4" max="4" width="20.140625" style="27" customWidth="1"/>
    <col min="5" max="5" width="22.7109375" style="27" customWidth="1"/>
    <col min="6" max="6" width="12.42578125" style="145" customWidth="1"/>
    <col min="7" max="16384" width="9.140625" style="33"/>
  </cols>
  <sheetData>
    <row r="1" spans="1:6" s="28" customFormat="1" x14ac:dyDescent="0.2">
      <c r="A1" s="25" t="s">
        <v>644</v>
      </c>
      <c r="B1" s="26"/>
      <c r="C1" s="27"/>
      <c r="D1" s="27"/>
      <c r="E1" s="27"/>
      <c r="F1" s="145"/>
    </row>
    <row r="2" spans="1:6" s="28" customFormat="1" x14ac:dyDescent="0.2">
      <c r="A2" s="29"/>
      <c r="B2" s="30"/>
      <c r="C2" s="280"/>
      <c r="D2" s="280"/>
      <c r="E2" s="280"/>
      <c r="F2" s="281"/>
    </row>
    <row r="3" spans="1:6" ht="147" customHeight="1" x14ac:dyDescent="0.2">
      <c r="A3" s="31" t="s">
        <v>312</v>
      </c>
      <c r="B3" s="31" t="s">
        <v>316</v>
      </c>
      <c r="C3" s="32" t="s">
        <v>326</v>
      </c>
      <c r="D3" s="32" t="s">
        <v>327</v>
      </c>
      <c r="E3" s="32" t="s">
        <v>328</v>
      </c>
      <c r="F3" s="157" t="s">
        <v>314</v>
      </c>
    </row>
    <row r="4" spans="1:6" s="36" customFormat="1" ht="18" customHeight="1" x14ac:dyDescent="0.2">
      <c r="A4" s="34">
        <v>1</v>
      </c>
      <c r="B4" s="35">
        <v>2</v>
      </c>
      <c r="C4" s="139">
        <v>3</v>
      </c>
      <c r="D4" s="34">
        <v>4</v>
      </c>
      <c r="E4" s="139">
        <v>5</v>
      </c>
      <c r="F4" s="139" t="s">
        <v>147</v>
      </c>
    </row>
    <row r="5" spans="1:6" s="63" customFormat="1" x14ac:dyDescent="0.2">
      <c r="A5" s="61"/>
      <c r="B5" s="39"/>
      <c r="C5" s="62"/>
      <c r="D5" s="62"/>
      <c r="E5" s="62"/>
      <c r="F5" s="149"/>
    </row>
    <row r="6" spans="1:6" ht="20.25" customHeight="1" x14ac:dyDescent="0.2">
      <c r="A6" s="65"/>
      <c r="C6" s="67"/>
      <c r="D6" s="67"/>
      <c r="E6" s="67"/>
    </row>
    <row r="7" spans="1:6" ht="20.25" customHeight="1" x14ac:dyDescent="0.2">
      <c r="A7" s="68" t="s">
        <v>645</v>
      </c>
      <c r="B7" s="39"/>
      <c r="C7" s="67"/>
      <c r="D7" s="67"/>
      <c r="E7" s="67"/>
    </row>
    <row r="8" spans="1:6" ht="20.25" customHeight="1" x14ac:dyDescent="0.2">
      <c r="A8" s="69"/>
      <c r="B8" s="70" t="s">
        <v>2</v>
      </c>
      <c r="C8" s="67"/>
      <c r="D8" s="67"/>
      <c r="E8" s="67"/>
    </row>
    <row r="9" spans="1:6" s="63" customFormat="1" ht="20.25" customHeight="1" x14ac:dyDescent="0.2">
      <c r="A9" s="38"/>
      <c r="B9" s="39"/>
      <c r="C9" s="71"/>
      <c r="D9" s="71"/>
      <c r="E9" s="71"/>
      <c r="F9" s="151"/>
    </row>
    <row r="10" spans="1:6" ht="20.25" customHeight="1" x14ac:dyDescent="0.2">
      <c r="A10" s="38"/>
      <c r="B10" s="39"/>
      <c r="C10" s="67"/>
      <c r="D10" s="67"/>
      <c r="E10" s="67"/>
    </row>
    <row r="11" spans="1:6" s="28" customFormat="1" x14ac:dyDescent="0.2">
      <c r="A11" s="43" t="s">
        <v>887</v>
      </c>
      <c r="B11" s="44"/>
      <c r="C11" s="67"/>
      <c r="D11" s="67"/>
      <c r="E11" s="67"/>
      <c r="F11" s="145"/>
    </row>
    <row r="12" spans="1:6" s="28" customFormat="1" x14ac:dyDescent="0.2">
      <c r="A12" s="43" t="s">
        <v>649</v>
      </c>
      <c r="B12" s="44"/>
      <c r="C12" s="67"/>
      <c r="D12" s="67"/>
      <c r="E12" s="67"/>
      <c r="F12" s="145"/>
    </row>
    <row r="13" spans="1:6" s="28" customFormat="1" x14ac:dyDescent="0.2">
      <c r="A13" s="43" t="s">
        <v>720</v>
      </c>
      <c r="B13" s="44"/>
      <c r="C13" s="67"/>
      <c r="D13" s="67"/>
      <c r="E13" s="67"/>
      <c r="F13" s="145"/>
    </row>
    <row r="14" spans="1:6" s="28" customFormat="1" x14ac:dyDescent="0.2">
      <c r="A14" s="43" t="s">
        <v>579</v>
      </c>
      <c r="B14" s="44"/>
      <c r="C14" s="67"/>
      <c r="D14" s="67"/>
      <c r="E14" s="67"/>
      <c r="F14" s="145"/>
    </row>
    <row r="15" spans="1:6" s="28" customFormat="1" x14ac:dyDescent="0.2">
      <c r="A15" s="43"/>
      <c r="B15" s="72"/>
      <c r="C15" s="62"/>
      <c r="D15" s="62"/>
      <c r="E15" s="62"/>
      <c r="F15" s="149"/>
    </row>
    <row r="16" spans="1:6" x14ac:dyDescent="0.2">
      <c r="A16" s="73">
        <v>410000</v>
      </c>
      <c r="B16" s="42" t="s">
        <v>357</v>
      </c>
      <c r="C16" s="74">
        <f>C17+C22+0+0+0</f>
        <v>74274600</v>
      </c>
      <c r="D16" s="74">
        <f>D17+D22+0+0+0</f>
        <v>80242000</v>
      </c>
      <c r="E16" s="74">
        <f>E17+E22+0+0+0</f>
        <v>0</v>
      </c>
      <c r="F16" s="152">
        <f t="shared" ref="F16:F57" si="0">D16/C16*100</f>
        <v>108.03424050752209</v>
      </c>
    </row>
    <row r="17" spans="1:6" x14ac:dyDescent="0.2">
      <c r="A17" s="73">
        <v>411000</v>
      </c>
      <c r="B17" s="42" t="s">
        <v>474</v>
      </c>
      <c r="C17" s="74">
        <f t="shared" ref="C17" si="1">SUM(C18:C21)</f>
        <v>5145000</v>
      </c>
      <c r="D17" s="74">
        <f t="shared" ref="D17" si="2">SUM(D18:D21)</f>
        <v>5480000</v>
      </c>
      <c r="E17" s="74">
        <f t="shared" ref="E17" si="3">SUM(E18:E21)</f>
        <v>0</v>
      </c>
      <c r="F17" s="152">
        <f t="shared" si="0"/>
        <v>106.511175898931</v>
      </c>
    </row>
    <row r="18" spans="1:6" x14ac:dyDescent="0.2">
      <c r="A18" s="49">
        <v>411100</v>
      </c>
      <c r="B18" s="44" t="s">
        <v>358</v>
      </c>
      <c r="C18" s="53">
        <v>4940000</v>
      </c>
      <c r="D18" s="53">
        <v>5270000</v>
      </c>
      <c r="E18" s="53">
        <v>0</v>
      </c>
      <c r="F18" s="148">
        <f t="shared" si="0"/>
        <v>106.68016194331985</v>
      </c>
    </row>
    <row r="19" spans="1:6" ht="40.5" x14ac:dyDescent="0.2">
      <c r="A19" s="49">
        <v>411200</v>
      </c>
      <c r="B19" s="44" t="s">
        <v>487</v>
      </c>
      <c r="C19" s="53">
        <v>130000</v>
      </c>
      <c r="D19" s="53">
        <v>130000</v>
      </c>
      <c r="E19" s="53">
        <v>0</v>
      </c>
      <c r="F19" s="148">
        <f t="shared" si="0"/>
        <v>100</v>
      </c>
    </row>
    <row r="20" spans="1:6" ht="40.5" x14ac:dyDescent="0.2">
      <c r="A20" s="49">
        <v>411300</v>
      </c>
      <c r="B20" s="44" t="s">
        <v>359</v>
      </c>
      <c r="C20" s="53">
        <v>40000</v>
      </c>
      <c r="D20" s="53">
        <v>40000</v>
      </c>
      <c r="E20" s="53">
        <v>0</v>
      </c>
      <c r="F20" s="148">
        <f t="shared" si="0"/>
        <v>100</v>
      </c>
    </row>
    <row r="21" spans="1:6" x14ac:dyDescent="0.2">
      <c r="A21" s="49">
        <v>411400</v>
      </c>
      <c r="B21" s="44" t="s">
        <v>360</v>
      </c>
      <c r="C21" s="53">
        <v>35000</v>
      </c>
      <c r="D21" s="53">
        <v>40000</v>
      </c>
      <c r="E21" s="53">
        <v>0</v>
      </c>
      <c r="F21" s="148">
        <f t="shared" si="0"/>
        <v>114.28571428571428</v>
      </c>
    </row>
    <row r="22" spans="1:6" x14ac:dyDescent="0.2">
      <c r="A22" s="73">
        <v>412000</v>
      </c>
      <c r="B22" s="46" t="s">
        <v>479</v>
      </c>
      <c r="C22" s="74">
        <f t="shared" ref="C22" si="4">SUM(C23:C40)</f>
        <v>69129600</v>
      </c>
      <c r="D22" s="74">
        <f>SUM(D23:D40)</f>
        <v>74762000</v>
      </c>
      <c r="E22" s="74">
        <f t="shared" ref="E22" si="5">SUM(E23:E40)</f>
        <v>0</v>
      </c>
      <c r="F22" s="152">
        <f t="shared" si="0"/>
        <v>108.14759524140165</v>
      </c>
    </row>
    <row r="23" spans="1:6" x14ac:dyDescent="0.2">
      <c r="A23" s="49">
        <v>412100</v>
      </c>
      <c r="B23" s="48" t="s">
        <v>361</v>
      </c>
      <c r="C23" s="53">
        <v>40000</v>
      </c>
      <c r="D23" s="53">
        <v>20000</v>
      </c>
      <c r="E23" s="53">
        <v>0</v>
      </c>
      <c r="F23" s="148">
        <f t="shared" si="0"/>
        <v>50</v>
      </c>
    </row>
    <row r="24" spans="1:6" ht="40.5" x14ac:dyDescent="0.2">
      <c r="A24" s="49">
        <v>412200</v>
      </c>
      <c r="B24" s="44" t="s">
        <v>488</v>
      </c>
      <c r="C24" s="53">
        <v>320000</v>
      </c>
      <c r="D24" s="53">
        <v>350000</v>
      </c>
      <c r="E24" s="53">
        <v>0</v>
      </c>
      <c r="F24" s="148">
        <f t="shared" si="0"/>
        <v>109.375</v>
      </c>
    </row>
    <row r="25" spans="1:6" x14ac:dyDescent="0.2">
      <c r="A25" s="49">
        <v>412300</v>
      </c>
      <c r="B25" s="44" t="s">
        <v>362</v>
      </c>
      <c r="C25" s="53">
        <v>150000</v>
      </c>
      <c r="D25" s="53">
        <v>150000</v>
      </c>
      <c r="E25" s="53">
        <v>0</v>
      </c>
      <c r="F25" s="148">
        <f t="shared" si="0"/>
        <v>100</v>
      </c>
    </row>
    <row r="26" spans="1:6" x14ac:dyDescent="0.2">
      <c r="A26" s="49">
        <v>412400</v>
      </c>
      <c r="B26" s="44" t="s">
        <v>363</v>
      </c>
      <c r="C26" s="53">
        <v>42000</v>
      </c>
      <c r="D26" s="53">
        <v>30000</v>
      </c>
      <c r="E26" s="53">
        <v>0</v>
      </c>
      <c r="F26" s="148">
        <f t="shared" si="0"/>
        <v>71.428571428571431</v>
      </c>
    </row>
    <row r="27" spans="1:6" x14ac:dyDescent="0.2">
      <c r="A27" s="49">
        <v>412500</v>
      </c>
      <c r="B27" s="44" t="s">
        <v>364</v>
      </c>
      <c r="C27" s="53">
        <v>400000</v>
      </c>
      <c r="D27" s="53">
        <v>400000</v>
      </c>
      <c r="E27" s="53">
        <v>0</v>
      </c>
      <c r="F27" s="148">
        <f t="shared" si="0"/>
        <v>100</v>
      </c>
    </row>
    <row r="28" spans="1:6" x14ac:dyDescent="0.2">
      <c r="A28" s="49">
        <v>412600</v>
      </c>
      <c r="B28" s="44" t="s">
        <v>489</v>
      </c>
      <c r="C28" s="53">
        <v>549000.00000000047</v>
      </c>
      <c r="D28" s="53">
        <v>550000</v>
      </c>
      <c r="E28" s="53">
        <v>0</v>
      </c>
      <c r="F28" s="148">
        <f t="shared" si="0"/>
        <v>100.18214936247713</v>
      </c>
    </row>
    <row r="29" spans="1:6" x14ac:dyDescent="0.2">
      <c r="A29" s="49">
        <v>412700</v>
      </c>
      <c r="B29" s="44" t="s">
        <v>476</v>
      </c>
      <c r="C29" s="53">
        <v>4024000</v>
      </c>
      <c r="D29" s="53">
        <v>1000000</v>
      </c>
      <c r="E29" s="53">
        <v>0</v>
      </c>
      <c r="F29" s="148">
        <f t="shared" si="0"/>
        <v>24.85089463220676</v>
      </c>
    </row>
    <row r="30" spans="1:6" x14ac:dyDescent="0.2">
      <c r="A30" s="49">
        <v>412800</v>
      </c>
      <c r="B30" s="48" t="s">
        <v>490</v>
      </c>
      <c r="C30" s="53">
        <v>30000.000000000047</v>
      </c>
      <c r="D30" s="53">
        <v>25000</v>
      </c>
      <c r="E30" s="53">
        <v>0</v>
      </c>
      <c r="F30" s="148">
        <f t="shared" si="0"/>
        <v>83.333333333333201</v>
      </c>
    </row>
    <row r="31" spans="1:6" x14ac:dyDescent="0.2">
      <c r="A31" s="49">
        <v>412900</v>
      </c>
      <c r="B31" s="48" t="s">
        <v>888</v>
      </c>
      <c r="C31" s="53">
        <v>7000</v>
      </c>
      <c r="D31" s="53">
        <v>7000</v>
      </c>
      <c r="E31" s="53">
        <v>0</v>
      </c>
      <c r="F31" s="148">
        <f t="shared" si="0"/>
        <v>100</v>
      </c>
    </row>
    <row r="32" spans="1:6" x14ac:dyDescent="0.2">
      <c r="A32" s="49">
        <v>412900</v>
      </c>
      <c r="B32" s="48" t="s">
        <v>703</v>
      </c>
      <c r="C32" s="53">
        <v>1200000</v>
      </c>
      <c r="D32" s="53">
        <v>1200000</v>
      </c>
      <c r="E32" s="53">
        <v>0</v>
      </c>
      <c r="F32" s="148">
        <f t="shared" si="0"/>
        <v>100</v>
      </c>
    </row>
    <row r="33" spans="1:6" x14ac:dyDescent="0.2">
      <c r="A33" s="49">
        <v>412900</v>
      </c>
      <c r="B33" s="48" t="s">
        <v>721</v>
      </c>
      <c r="C33" s="53">
        <v>300000</v>
      </c>
      <c r="D33" s="53">
        <v>300000</v>
      </c>
      <c r="E33" s="53">
        <v>0</v>
      </c>
      <c r="F33" s="148">
        <f t="shared" si="0"/>
        <v>100</v>
      </c>
    </row>
    <row r="34" spans="1:6" x14ac:dyDescent="0.2">
      <c r="A34" s="49">
        <v>412900</v>
      </c>
      <c r="B34" s="48" t="s">
        <v>722</v>
      </c>
      <c r="C34" s="53">
        <v>12000</v>
      </c>
      <c r="D34" s="53">
        <v>15000</v>
      </c>
      <c r="E34" s="53">
        <v>0</v>
      </c>
      <c r="F34" s="148">
        <f t="shared" si="0"/>
        <v>125</v>
      </c>
    </row>
    <row r="35" spans="1:6" x14ac:dyDescent="0.2">
      <c r="A35" s="49">
        <v>412900</v>
      </c>
      <c r="B35" s="48" t="s">
        <v>723</v>
      </c>
      <c r="C35" s="53">
        <v>10000</v>
      </c>
      <c r="D35" s="53">
        <v>12000</v>
      </c>
      <c r="E35" s="53">
        <v>0</v>
      </c>
      <c r="F35" s="148">
        <f t="shared" si="0"/>
        <v>120</v>
      </c>
    </row>
    <row r="36" spans="1:6" x14ac:dyDescent="0.2">
      <c r="A36" s="49">
        <v>412900</v>
      </c>
      <c r="B36" s="48" t="s">
        <v>704</v>
      </c>
      <c r="C36" s="53">
        <v>150000</v>
      </c>
      <c r="D36" s="53">
        <v>200000</v>
      </c>
      <c r="E36" s="53">
        <v>0</v>
      </c>
      <c r="F36" s="148">
        <f t="shared" si="0"/>
        <v>133.33333333333331</v>
      </c>
    </row>
    <row r="37" spans="1:6" x14ac:dyDescent="0.2">
      <c r="A37" s="49">
        <v>412900</v>
      </c>
      <c r="B37" s="44" t="s">
        <v>705</v>
      </c>
      <c r="C37" s="53">
        <v>3000</v>
      </c>
      <c r="D37" s="53">
        <v>3000</v>
      </c>
      <c r="E37" s="53">
        <v>0</v>
      </c>
      <c r="F37" s="148">
        <f t="shared" si="0"/>
        <v>100</v>
      </c>
    </row>
    <row r="38" spans="1:6" x14ac:dyDescent="0.2">
      <c r="A38" s="49">
        <v>412900</v>
      </c>
      <c r="B38" s="44" t="s">
        <v>889</v>
      </c>
      <c r="C38" s="53">
        <v>33725600</v>
      </c>
      <c r="D38" s="53">
        <v>35000000</v>
      </c>
      <c r="E38" s="53">
        <v>0</v>
      </c>
      <c r="F38" s="148">
        <f t="shared" si="0"/>
        <v>103.77873188319853</v>
      </c>
    </row>
    <row r="39" spans="1:6" ht="40.5" x14ac:dyDescent="0.2">
      <c r="A39" s="49">
        <v>412900</v>
      </c>
      <c r="B39" s="44" t="s">
        <v>890</v>
      </c>
      <c r="C39" s="53">
        <v>27576000</v>
      </c>
      <c r="D39" s="53">
        <v>35000000</v>
      </c>
      <c r="E39" s="53">
        <v>0</v>
      </c>
      <c r="F39" s="148">
        <f t="shared" si="0"/>
        <v>126.92196112561646</v>
      </c>
    </row>
    <row r="40" spans="1:6" x14ac:dyDescent="0.2">
      <c r="A40" s="49">
        <v>412900</v>
      </c>
      <c r="B40" s="44" t="s">
        <v>852</v>
      </c>
      <c r="C40" s="53">
        <v>591000</v>
      </c>
      <c r="D40" s="53">
        <v>500000</v>
      </c>
      <c r="E40" s="53">
        <v>0</v>
      </c>
      <c r="F40" s="148">
        <f t="shared" si="0"/>
        <v>84.602368866328263</v>
      </c>
    </row>
    <row r="41" spans="1:6" s="57" customFormat="1" x14ac:dyDescent="0.2">
      <c r="A41" s="41">
        <v>480000</v>
      </c>
      <c r="B41" s="46" t="s">
        <v>419</v>
      </c>
      <c r="C41" s="74">
        <f>C42+C45</f>
        <v>2098400</v>
      </c>
      <c r="D41" s="74">
        <f>D42+D45</f>
        <v>0</v>
      </c>
      <c r="E41" s="74">
        <f>E42+E45</f>
        <v>0</v>
      </c>
      <c r="F41" s="152">
        <f t="shared" si="0"/>
        <v>0</v>
      </c>
    </row>
    <row r="42" spans="1:6" s="57" customFormat="1" x14ac:dyDescent="0.2">
      <c r="A42" s="41">
        <v>487000</v>
      </c>
      <c r="B42" s="46" t="s">
        <v>473</v>
      </c>
      <c r="C42" s="74">
        <f>0+C43+C44</f>
        <v>1412400</v>
      </c>
      <c r="D42" s="74">
        <f>0+D43+D44</f>
        <v>0</v>
      </c>
      <c r="E42" s="74">
        <f>0+E43+E44</f>
        <v>0</v>
      </c>
      <c r="F42" s="152">
        <f t="shared" si="0"/>
        <v>0</v>
      </c>
    </row>
    <row r="43" spans="1:6" x14ac:dyDescent="0.2">
      <c r="A43" s="43">
        <v>487300</v>
      </c>
      <c r="B43" s="44" t="s">
        <v>889</v>
      </c>
      <c r="C43" s="53">
        <v>633400</v>
      </c>
      <c r="D43" s="53">
        <v>0</v>
      </c>
      <c r="E43" s="53">
        <v>0</v>
      </c>
      <c r="F43" s="148">
        <f t="shared" si="0"/>
        <v>0</v>
      </c>
    </row>
    <row r="44" spans="1:6" ht="40.5" x14ac:dyDescent="0.2">
      <c r="A44" s="43">
        <v>487300</v>
      </c>
      <c r="B44" s="44" t="s">
        <v>891</v>
      </c>
      <c r="C44" s="53">
        <v>779000</v>
      </c>
      <c r="D44" s="53">
        <v>0</v>
      </c>
      <c r="E44" s="53">
        <v>0</v>
      </c>
      <c r="F44" s="148">
        <f t="shared" si="0"/>
        <v>0</v>
      </c>
    </row>
    <row r="45" spans="1:6" s="57" customFormat="1" x14ac:dyDescent="0.2">
      <c r="A45" s="41">
        <v>488000</v>
      </c>
      <c r="B45" s="46" t="s">
        <v>373</v>
      </c>
      <c r="C45" s="74">
        <f>0+C46+C47</f>
        <v>686000</v>
      </c>
      <c r="D45" s="74">
        <f>0+D46+D47</f>
        <v>0</v>
      </c>
      <c r="E45" s="74">
        <f>0+E46+E47</f>
        <v>0</v>
      </c>
      <c r="F45" s="152">
        <f t="shared" si="0"/>
        <v>0</v>
      </c>
    </row>
    <row r="46" spans="1:6" x14ac:dyDescent="0.2">
      <c r="A46" s="43">
        <v>488100</v>
      </c>
      <c r="B46" s="44" t="s">
        <v>889</v>
      </c>
      <c r="C46" s="53">
        <v>641000</v>
      </c>
      <c r="D46" s="53">
        <v>0</v>
      </c>
      <c r="E46" s="53">
        <v>0</v>
      </c>
      <c r="F46" s="148">
        <f t="shared" si="0"/>
        <v>0</v>
      </c>
    </row>
    <row r="47" spans="1:6" ht="40.5" x14ac:dyDescent="0.2">
      <c r="A47" s="43">
        <v>488100</v>
      </c>
      <c r="B47" s="44" t="s">
        <v>891</v>
      </c>
      <c r="C47" s="53">
        <v>45000</v>
      </c>
      <c r="D47" s="53">
        <v>0</v>
      </c>
      <c r="E47" s="53">
        <v>0</v>
      </c>
      <c r="F47" s="148">
        <f t="shared" si="0"/>
        <v>0</v>
      </c>
    </row>
    <row r="48" spans="1:6" x14ac:dyDescent="0.2">
      <c r="A48" s="73">
        <v>510000</v>
      </c>
      <c r="B48" s="46" t="s">
        <v>423</v>
      </c>
      <c r="C48" s="74">
        <f>C49+C52+0</f>
        <v>545000</v>
      </c>
      <c r="D48" s="74">
        <f>D49+D52+0</f>
        <v>285000</v>
      </c>
      <c r="E48" s="74">
        <f>E49+E52+0</f>
        <v>0</v>
      </c>
      <c r="F48" s="152">
        <f t="shared" si="0"/>
        <v>52.293577981651374</v>
      </c>
    </row>
    <row r="49" spans="1:6" x14ac:dyDescent="0.2">
      <c r="A49" s="73">
        <v>511000</v>
      </c>
      <c r="B49" s="46" t="s">
        <v>424</v>
      </c>
      <c r="C49" s="74">
        <f>SUM(C50:C51)</f>
        <v>470000</v>
      </c>
      <c r="D49" s="74">
        <f>SUM(D50:D51)</f>
        <v>220000</v>
      </c>
      <c r="E49" s="74">
        <f>SUM(E50:E51)</f>
        <v>0</v>
      </c>
      <c r="F49" s="152">
        <f t="shared" si="0"/>
        <v>46.808510638297875</v>
      </c>
    </row>
    <row r="50" spans="1:6" x14ac:dyDescent="0.2">
      <c r="A50" s="49">
        <v>511200</v>
      </c>
      <c r="B50" s="44" t="s">
        <v>426</v>
      </c>
      <c r="C50" s="53">
        <v>20000</v>
      </c>
      <c r="D50" s="53">
        <v>20000</v>
      </c>
      <c r="E50" s="53">
        <v>0</v>
      </c>
      <c r="F50" s="148">
        <f t="shared" si="0"/>
        <v>100</v>
      </c>
    </row>
    <row r="51" spans="1:6" x14ac:dyDescent="0.2">
      <c r="A51" s="49">
        <v>511300</v>
      </c>
      <c r="B51" s="44" t="s">
        <v>427</v>
      </c>
      <c r="C51" s="53">
        <v>450000</v>
      </c>
      <c r="D51" s="53">
        <v>200000</v>
      </c>
      <c r="E51" s="53">
        <v>0</v>
      </c>
      <c r="F51" s="148">
        <f t="shared" si="0"/>
        <v>44.444444444444443</v>
      </c>
    </row>
    <row r="52" spans="1:6" x14ac:dyDescent="0.2">
      <c r="A52" s="73">
        <v>516000</v>
      </c>
      <c r="B52" s="46" t="s">
        <v>434</v>
      </c>
      <c r="C52" s="74">
        <f t="shared" ref="C52" si="6">C53</f>
        <v>75000</v>
      </c>
      <c r="D52" s="74">
        <f>D53</f>
        <v>65000</v>
      </c>
      <c r="E52" s="74">
        <f t="shared" ref="E52" si="7">E53</f>
        <v>0</v>
      </c>
      <c r="F52" s="152">
        <f t="shared" si="0"/>
        <v>86.666666666666671</v>
      </c>
    </row>
    <row r="53" spans="1:6" x14ac:dyDescent="0.2">
      <c r="A53" s="49">
        <v>516100</v>
      </c>
      <c r="B53" s="44" t="s">
        <v>434</v>
      </c>
      <c r="C53" s="53">
        <v>75000</v>
      </c>
      <c r="D53" s="53">
        <v>65000</v>
      </c>
      <c r="E53" s="53">
        <v>0</v>
      </c>
      <c r="F53" s="148">
        <f t="shared" si="0"/>
        <v>86.666666666666671</v>
      </c>
    </row>
    <row r="54" spans="1:6" s="57" customFormat="1" x14ac:dyDescent="0.2">
      <c r="A54" s="73">
        <v>630000</v>
      </c>
      <c r="B54" s="46" t="s">
        <v>464</v>
      </c>
      <c r="C54" s="74">
        <f>0+C55</f>
        <v>50000</v>
      </c>
      <c r="D54" s="74">
        <f>0+D55</f>
        <v>50000</v>
      </c>
      <c r="E54" s="74">
        <f>0+E55</f>
        <v>0</v>
      </c>
      <c r="F54" s="152">
        <f t="shared" si="0"/>
        <v>100</v>
      </c>
    </row>
    <row r="55" spans="1:6" s="57" customFormat="1" x14ac:dyDescent="0.2">
      <c r="A55" s="73">
        <v>638000</v>
      </c>
      <c r="B55" s="46" t="s">
        <v>397</v>
      </c>
      <c r="C55" s="74">
        <f t="shared" ref="C55" si="8">C56</f>
        <v>50000</v>
      </c>
      <c r="D55" s="74">
        <f>D56</f>
        <v>50000</v>
      </c>
      <c r="E55" s="74">
        <f t="shared" ref="E55" si="9">E56</f>
        <v>0</v>
      </c>
      <c r="F55" s="152">
        <f t="shared" si="0"/>
        <v>100</v>
      </c>
    </row>
    <row r="56" spans="1:6" x14ac:dyDescent="0.2">
      <c r="A56" s="49">
        <v>638100</v>
      </c>
      <c r="B56" s="44" t="s">
        <v>469</v>
      </c>
      <c r="C56" s="53">
        <v>50000</v>
      </c>
      <c r="D56" s="53">
        <v>50000</v>
      </c>
      <c r="E56" s="53">
        <v>0</v>
      </c>
      <c r="F56" s="148">
        <f t="shared" si="0"/>
        <v>100</v>
      </c>
    </row>
    <row r="57" spans="1:6" x14ac:dyDescent="0.2">
      <c r="A57" s="75"/>
      <c r="B57" s="76" t="s">
        <v>646</v>
      </c>
      <c r="C57" s="77">
        <f>C16+C48+C54+C41</f>
        <v>76968000</v>
      </c>
      <c r="D57" s="77">
        <f>D16+D48+D54+D41</f>
        <v>80577000</v>
      </c>
      <c r="E57" s="77">
        <f>E16+E48+E54+E41</f>
        <v>0</v>
      </c>
      <c r="F57" s="153">
        <f t="shared" si="0"/>
        <v>104.6889616463985</v>
      </c>
    </row>
    <row r="58" spans="1:6" s="28" customFormat="1" x14ac:dyDescent="0.2">
      <c r="A58" s="37"/>
      <c r="B58" s="78"/>
      <c r="C58" s="62"/>
      <c r="D58" s="62"/>
      <c r="E58" s="62"/>
      <c r="F58" s="149"/>
    </row>
    <row r="59" spans="1:6" s="28" customFormat="1" x14ac:dyDescent="0.2">
      <c r="A59" s="38"/>
      <c r="B59" s="39"/>
      <c r="C59" s="45"/>
      <c r="D59" s="45"/>
      <c r="E59" s="45"/>
      <c r="F59" s="147"/>
    </row>
    <row r="60" spans="1:6" s="28" customFormat="1" x14ac:dyDescent="0.2">
      <c r="A60" s="43" t="s">
        <v>892</v>
      </c>
      <c r="B60" s="46"/>
      <c r="C60" s="45"/>
      <c r="D60" s="45"/>
      <c r="E60" s="45"/>
      <c r="F60" s="147"/>
    </row>
    <row r="61" spans="1:6" s="28" customFormat="1" x14ac:dyDescent="0.2">
      <c r="A61" s="43" t="s">
        <v>650</v>
      </c>
      <c r="B61" s="46"/>
      <c r="C61" s="45"/>
      <c r="D61" s="45"/>
      <c r="E61" s="45"/>
      <c r="F61" s="147"/>
    </row>
    <row r="62" spans="1:6" s="28" customFormat="1" x14ac:dyDescent="0.2">
      <c r="A62" s="43" t="s">
        <v>724</v>
      </c>
      <c r="B62" s="46"/>
      <c r="C62" s="45"/>
      <c r="D62" s="45"/>
      <c r="E62" s="45"/>
      <c r="F62" s="147"/>
    </row>
    <row r="63" spans="1:6" s="28" customFormat="1" x14ac:dyDescent="0.2">
      <c r="A63" s="43" t="s">
        <v>579</v>
      </c>
      <c r="B63" s="46"/>
      <c r="C63" s="45"/>
      <c r="D63" s="45"/>
      <c r="E63" s="45"/>
      <c r="F63" s="147"/>
    </row>
    <row r="64" spans="1:6" s="28" customFormat="1" x14ac:dyDescent="0.2">
      <c r="A64" s="43"/>
      <c r="B64" s="72"/>
      <c r="C64" s="62"/>
      <c r="D64" s="62"/>
      <c r="E64" s="62"/>
      <c r="F64" s="149"/>
    </row>
    <row r="65" spans="1:6" s="28" customFormat="1" x14ac:dyDescent="0.2">
      <c r="A65" s="41">
        <v>410000</v>
      </c>
      <c r="B65" s="42" t="s">
        <v>357</v>
      </c>
      <c r="C65" s="40">
        <f>C66+C71+C86+0+C89</f>
        <v>15356800</v>
      </c>
      <c r="D65" s="40">
        <f>D66+D71+D86+0+D89</f>
        <v>16745300</v>
      </c>
      <c r="E65" s="40">
        <f>E66+E71+E86+0+E89</f>
        <v>0</v>
      </c>
      <c r="F65" s="152">
        <f t="shared" ref="F65:F97" si="10">D65/C65*100</f>
        <v>109.04159720775162</v>
      </c>
    </row>
    <row r="66" spans="1:6" s="28" customFormat="1" x14ac:dyDescent="0.2">
      <c r="A66" s="41">
        <v>411000</v>
      </c>
      <c r="B66" s="42" t="s">
        <v>474</v>
      </c>
      <c r="C66" s="40">
        <f t="shared" ref="C66" si="11">SUM(C67:C70)</f>
        <v>9658000</v>
      </c>
      <c r="D66" s="40">
        <f t="shared" ref="D66" si="12">SUM(D67:D70)</f>
        <v>10740000</v>
      </c>
      <c r="E66" s="40">
        <f t="shared" ref="E66" si="13">SUM(E67:E70)</f>
        <v>0</v>
      </c>
      <c r="F66" s="152">
        <f t="shared" si="10"/>
        <v>111.20314764961689</v>
      </c>
    </row>
    <row r="67" spans="1:6" s="28" customFormat="1" x14ac:dyDescent="0.2">
      <c r="A67" s="43">
        <v>411100</v>
      </c>
      <c r="B67" s="44" t="s">
        <v>358</v>
      </c>
      <c r="C67" s="53">
        <v>8500000</v>
      </c>
      <c r="D67" s="45">
        <v>9500000</v>
      </c>
      <c r="E67" s="53">
        <v>0</v>
      </c>
      <c r="F67" s="148">
        <f t="shared" si="10"/>
        <v>111.76470588235294</v>
      </c>
    </row>
    <row r="68" spans="1:6" s="28" customFormat="1" ht="40.5" x14ac:dyDescent="0.2">
      <c r="A68" s="43">
        <v>411200</v>
      </c>
      <c r="B68" s="44" t="s">
        <v>487</v>
      </c>
      <c r="C68" s="53">
        <v>970000</v>
      </c>
      <c r="D68" s="45">
        <v>1000000</v>
      </c>
      <c r="E68" s="53">
        <v>0</v>
      </c>
      <c r="F68" s="148">
        <f t="shared" si="10"/>
        <v>103.09278350515463</v>
      </c>
    </row>
    <row r="69" spans="1:6" s="28" customFormat="1" ht="40.5" x14ac:dyDescent="0.2">
      <c r="A69" s="43">
        <v>411300</v>
      </c>
      <c r="B69" s="44" t="s">
        <v>359</v>
      </c>
      <c r="C69" s="53">
        <v>110000</v>
      </c>
      <c r="D69" s="45">
        <v>100000</v>
      </c>
      <c r="E69" s="53">
        <v>0</v>
      </c>
      <c r="F69" s="148">
        <f t="shared" si="10"/>
        <v>90.909090909090907</v>
      </c>
    </row>
    <row r="70" spans="1:6" s="28" customFormat="1" x14ac:dyDescent="0.2">
      <c r="A70" s="43">
        <v>411400</v>
      </c>
      <c r="B70" s="44" t="s">
        <v>360</v>
      </c>
      <c r="C70" s="53">
        <v>78000</v>
      </c>
      <c r="D70" s="45">
        <v>140000</v>
      </c>
      <c r="E70" s="53">
        <v>0</v>
      </c>
      <c r="F70" s="148">
        <f t="shared" si="10"/>
        <v>179.4871794871795</v>
      </c>
    </row>
    <row r="71" spans="1:6" s="28" customFormat="1" x14ac:dyDescent="0.2">
      <c r="A71" s="41">
        <v>412000</v>
      </c>
      <c r="B71" s="46" t="s">
        <v>479</v>
      </c>
      <c r="C71" s="40">
        <f>SUM(C72:C85)</f>
        <v>4648800</v>
      </c>
      <c r="D71" s="40">
        <f>SUM(D72:D85)</f>
        <v>4955300</v>
      </c>
      <c r="E71" s="40">
        <f>SUM(E72:E85)</f>
        <v>0</v>
      </c>
      <c r="F71" s="152">
        <f t="shared" si="10"/>
        <v>106.59309929444159</v>
      </c>
    </row>
    <row r="72" spans="1:6" s="28" customFormat="1" ht="40.5" x14ac:dyDescent="0.2">
      <c r="A72" s="43">
        <v>412200</v>
      </c>
      <c r="B72" s="44" t="s">
        <v>488</v>
      </c>
      <c r="C72" s="53">
        <v>229000</v>
      </c>
      <c r="D72" s="45">
        <v>232000</v>
      </c>
      <c r="E72" s="53">
        <v>0</v>
      </c>
      <c r="F72" s="148">
        <f t="shared" si="10"/>
        <v>101.31004366812226</v>
      </c>
    </row>
    <row r="73" spans="1:6" s="28" customFormat="1" x14ac:dyDescent="0.2">
      <c r="A73" s="43">
        <v>412300</v>
      </c>
      <c r="B73" s="44" t="s">
        <v>362</v>
      </c>
      <c r="C73" s="53">
        <v>152500</v>
      </c>
      <c r="D73" s="45">
        <v>145000</v>
      </c>
      <c r="E73" s="53">
        <v>0</v>
      </c>
      <c r="F73" s="148">
        <f t="shared" si="10"/>
        <v>95.081967213114751</v>
      </c>
    </row>
    <row r="74" spans="1:6" s="28" customFormat="1" x14ac:dyDescent="0.2">
      <c r="A74" s="43">
        <v>412500</v>
      </c>
      <c r="B74" s="44" t="s">
        <v>364</v>
      </c>
      <c r="C74" s="53">
        <v>250000</v>
      </c>
      <c r="D74" s="45">
        <v>285000</v>
      </c>
      <c r="E74" s="53">
        <v>0</v>
      </c>
      <c r="F74" s="148">
        <f t="shared" si="10"/>
        <v>113.99999999999999</v>
      </c>
    </row>
    <row r="75" spans="1:6" s="28" customFormat="1" x14ac:dyDescent="0.2">
      <c r="A75" s="43">
        <v>412600</v>
      </c>
      <c r="B75" s="44" t="s">
        <v>489</v>
      </c>
      <c r="C75" s="53">
        <v>600000</v>
      </c>
      <c r="D75" s="45">
        <v>660000</v>
      </c>
      <c r="E75" s="53">
        <v>0</v>
      </c>
      <c r="F75" s="148">
        <f t="shared" si="10"/>
        <v>110.00000000000001</v>
      </c>
    </row>
    <row r="76" spans="1:6" s="28" customFormat="1" x14ac:dyDescent="0.2">
      <c r="A76" s="43">
        <v>412600</v>
      </c>
      <c r="B76" s="44" t="s">
        <v>893</v>
      </c>
      <c r="C76" s="53">
        <v>259999.99999999997</v>
      </c>
      <c r="D76" s="45">
        <v>270000</v>
      </c>
      <c r="E76" s="53">
        <v>0</v>
      </c>
      <c r="F76" s="148">
        <f t="shared" si="10"/>
        <v>103.84615384615385</v>
      </c>
    </row>
    <row r="77" spans="1:6" s="28" customFormat="1" x14ac:dyDescent="0.2">
      <c r="A77" s="43">
        <v>412700</v>
      </c>
      <c r="B77" s="44" t="s">
        <v>476</v>
      </c>
      <c r="C77" s="53">
        <v>314000</v>
      </c>
      <c r="D77" s="45">
        <v>350000</v>
      </c>
      <c r="E77" s="53">
        <v>0</v>
      </c>
      <c r="F77" s="148">
        <f t="shared" si="10"/>
        <v>111.46496815286623</v>
      </c>
    </row>
    <row r="78" spans="1:6" s="28" customFormat="1" x14ac:dyDescent="0.2">
      <c r="A78" s="43">
        <v>412800</v>
      </c>
      <c r="B78" s="44" t="s">
        <v>490</v>
      </c>
      <c r="C78" s="53">
        <v>7000.0000000000009</v>
      </c>
      <c r="D78" s="45">
        <v>7000</v>
      </c>
      <c r="E78" s="53">
        <v>0</v>
      </c>
      <c r="F78" s="148">
        <f t="shared" si="10"/>
        <v>99.999999999999986</v>
      </c>
    </row>
    <row r="79" spans="1:6" s="28" customFormat="1" x14ac:dyDescent="0.2">
      <c r="A79" s="43">
        <v>412900</v>
      </c>
      <c r="B79" s="48" t="s">
        <v>888</v>
      </c>
      <c r="C79" s="53">
        <v>10000</v>
      </c>
      <c r="D79" s="45">
        <v>10000</v>
      </c>
      <c r="E79" s="53">
        <v>0</v>
      </c>
      <c r="F79" s="148">
        <f t="shared" si="10"/>
        <v>100</v>
      </c>
    </row>
    <row r="80" spans="1:6" s="28" customFormat="1" x14ac:dyDescent="0.2">
      <c r="A80" s="43">
        <v>412900</v>
      </c>
      <c r="B80" s="44" t="s">
        <v>894</v>
      </c>
      <c r="C80" s="53">
        <v>2090000</v>
      </c>
      <c r="D80" s="45">
        <v>2150000</v>
      </c>
      <c r="E80" s="53">
        <v>0</v>
      </c>
      <c r="F80" s="148">
        <f t="shared" si="10"/>
        <v>102.87081339712918</v>
      </c>
    </row>
    <row r="81" spans="1:6" s="28" customFormat="1" x14ac:dyDescent="0.2">
      <c r="A81" s="43">
        <v>412900</v>
      </c>
      <c r="B81" s="44" t="s">
        <v>703</v>
      </c>
      <c r="C81" s="53">
        <v>360000</v>
      </c>
      <c r="D81" s="45">
        <v>370000</v>
      </c>
      <c r="E81" s="53">
        <v>0</v>
      </c>
      <c r="F81" s="148">
        <f t="shared" si="10"/>
        <v>102.77777777777777</v>
      </c>
    </row>
    <row r="82" spans="1:6" s="28" customFormat="1" x14ac:dyDescent="0.2">
      <c r="A82" s="43">
        <v>412900</v>
      </c>
      <c r="B82" s="48" t="s">
        <v>721</v>
      </c>
      <c r="C82" s="53">
        <v>200000</v>
      </c>
      <c r="D82" s="45">
        <v>250000</v>
      </c>
      <c r="E82" s="53">
        <v>0</v>
      </c>
      <c r="F82" s="148">
        <f t="shared" si="10"/>
        <v>125</v>
      </c>
    </row>
    <row r="83" spans="1:6" s="28" customFormat="1" x14ac:dyDescent="0.2">
      <c r="A83" s="43">
        <v>412900</v>
      </c>
      <c r="B83" s="48" t="s">
        <v>722</v>
      </c>
      <c r="C83" s="53">
        <v>46300</v>
      </c>
      <c r="D83" s="45">
        <v>31000</v>
      </c>
      <c r="E83" s="53">
        <v>0</v>
      </c>
      <c r="F83" s="148">
        <f t="shared" si="10"/>
        <v>66.954643628509729</v>
      </c>
    </row>
    <row r="84" spans="1:6" s="28" customFormat="1" x14ac:dyDescent="0.2">
      <c r="A84" s="43">
        <v>412900</v>
      </c>
      <c r="B84" s="44" t="s">
        <v>723</v>
      </c>
      <c r="C84" s="53">
        <v>29999.999999999996</v>
      </c>
      <c r="D84" s="45">
        <v>35000</v>
      </c>
      <c r="E84" s="53">
        <v>0</v>
      </c>
      <c r="F84" s="148">
        <f t="shared" si="10"/>
        <v>116.66666666666667</v>
      </c>
    </row>
    <row r="85" spans="1:6" s="28" customFormat="1" x14ac:dyDescent="0.2">
      <c r="A85" s="43">
        <v>412900</v>
      </c>
      <c r="B85" s="44" t="s">
        <v>895</v>
      </c>
      <c r="C85" s="53">
        <v>100000</v>
      </c>
      <c r="D85" s="45">
        <v>160300</v>
      </c>
      <c r="E85" s="53">
        <v>0</v>
      </c>
      <c r="F85" s="148">
        <f t="shared" si="10"/>
        <v>160.30000000000001</v>
      </c>
    </row>
    <row r="86" spans="1:6" s="28" customFormat="1" x14ac:dyDescent="0.2">
      <c r="A86" s="41">
        <v>415000</v>
      </c>
      <c r="B86" s="46" t="s">
        <v>319</v>
      </c>
      <c r="C86" s="40">
        <f t="shared" ref="C86" si="14">SUM(C87:C88)</f>
        <v>950000</v>
      </c>
      <c r="D86" s="40">
        <f t="shared" ref="D86" si="15">SUM(D87:D88)</f>
        <v>950000</v>
      </c>
      <c r="E86" s="40">
        <f t="shared" ref="E86" si="16">SUM(E87:E88)</f>
        <v>0</v>
      </c>
      <c r="F86" s="152">
        <f t="shared" si="10"/>
        <v>100</v>
      </c>
    </row>
    <row r="87" spans="1:6" s="28" customFormat="1" x14ac:dyDescent="0.2">
      <c r="A87" s="43">
        <v>415200</v>
      </c>
      <c r="B87" s="44" t="s">
        <v>853</v>
      </c>
      <c r="C87" s="53">
        <v>800000</v>
      </c>
      <c r="D87" s="45">
        <v>800000</v>
      </c>
      <c r="E87" s="53">
        <v>0</v>
      </c>
      <c r="F87" s="148">
        <f t="shared" si="10"/>
        <v>100</v>
      </c>
    </row>
    <row r="88" spans="1:6" s="28" customFormat="1" x14ac:dyDescent="0.2">
      <c r="A88" s="43">
        <v>415200</v>
      </c>
      <c r="B88" s="44" t="s">
        <v>725</v>
      </c>
      <c r="C88" s="53">
        <v>150000</v>
      </c>
      <c r="D88" s="45">
        <v>150000</v>
      </c>
      <c r="E88" s="53">
        <v>0</v>
      </c>
      <c r="F88" s="148">
        <f t="shared" si="10"/>
        <v>100</v>
      </c>
    </row>
    <row r="89" spans="1:6" s="50" customFormat="1" x14ac:dyDescent="0.2">
      <c r="A89" s="73">
        <v>416000</v>
      </c>
      <c r="B89" s="46" t="s">
        <v>481</v>
      </c>
      <c r="C89" s="40">
        <f t="shared" ref="C89" si="17">C90</f>
        <v>100000</v>
      </c>
      <c r="D89" s="40">
        <f t="shared" ref="D89" si="18">D90</f>
        <v>100000</v>
      </c>
      <c r="E89" s="40">
        <f t="shared" ref="E89" si="19">E90</f>
        <v>0</v>
      </c>
      <c r="F89" s="152">
        <f t="shared" si="10"/>
        <v>100</v>
      </c>
    </row>
    <row r="90" spans="1:6" s="28" customFormat="1" x14ac:dyDescent="0.2">
      <c r="A90" s="49">
        <v>416100</v>
      </c>
      <c r="B90" s="44" t="s">
        <v>647</v>
      </c>
      <c r="C90" s="53">
        <v>100000</v>
      </c>
      <c r="D90" s="45">
        <v>100000</v>
      </c>
      <c r="E90" s="53">
        <v>0</v>
      </c>
      <c r="F90" s="148">
        <f t="shared" si="10"/>
        <v>100</v>
      </c>
    </row>
    <row r="91" spans="1:6" s="50" customFormat="1" x14ac:dyDescent="0.2">
      <c r="A91" s="41">
        <v>480000</v>
      </c>
      <c r="B91" s="46" t="s">
        <v>419</v>
      </c>
      <c r="C91" s="40">
        <f t="shared" ref="C91:D92" si="20">C92</f>
        <v>2000</v>
      </c>
      <c r="D91" s="40">
        <f t="shared" si="20"/>
        <v>2000</v>
      </c>
      <c r="E91" s="40">
        <f t="shared" ref="E91:E92" si="21">E92</f>
        <v>0</v>
      </c>
      <c r="F91" s="152">
        <f t="shared" si="10"/>
        <v>100</v>
      </c>
    </row>
    <row r="92" spans="1:6" s="50" customFormat="1" x14ac:dyDescent="0.2">
      <c r="A92" s="41">
        <v>488000</v>
      </c>
      <c r="B92" s="46" t="s">
        <v>373</v>
      </c>
      <c r="C92" s="40">
        <f t="shared" si="20"/>
        <v>2000</v>
      </c>
      <c r="D92" s="40">
        <f t="shared" si="20"/>
        <v>2000</v>
      </c>
      <c r="E92" s="40">
        <f t="shared" si="21"/>
        <v>0</v>
      </c>
      <c r="F92" s="152">
        <f t="shared" si="10"/>
        <v>100</v>
      </c>
    </row>
    <row r="93" spans="1:6" s="28" customFormat="1" x14ac:dyDescent="0.2">
      <c r="A93" s="43">
        <v>488100</v>
      </c>
      <c r="B93" s="44" t="s">
        <v>373</v>
      </c>
      <c r="C93" s="53">
        <v>2000</v>
      </c>
      <c r="D93" s="45">
        <v>2000</v>
      </c>
      <c r="E93" s="53">
        <v>0</v>
      </c>
      <c r="F93" s="148">
        <f t="shared" si="10"/>
        <v>100</v>
      </c>
    </row>
    <row r="94" spans="1:6" s="28" customFormat="1" x14ac:dyDescent="0.2">
      <c r="A94" s="41">
        <v>510000</v>
      </c>
      <c r="B94" s="46" t="s">
        <v>423</v>
      </c>
      <c r="C94" s="40">
        <f>C95+C101+C99+0</f>
        <v>789000</v>
      </c>
      <c r="D94" s="40">
        <f>D95+D101+D99+0</f>
        <v>1020000</v>
      </c>
      <c r="E94" s="40">
        <f>E95+E101+E99+0</f>
        <v>0</v>
      </c>
      <c r="F94" s="152">
        <f t="shared" si="10"/>
        <v>129.27756653992395</v>
      </c>
    </row>
    <row r="95" spans="1:6" s="28" customFormat="1" x14ac:dyDescent="0.2">
      <c r="A95" s="41">
        <v>511000</v>
      </c>
      <c r="B95" s="46" t="s">
        <v>424</v>
      </c>
      <c r="C95" s="40">
        <f>SUM(C96:C98)</f>
        <v>689000</v>
      </c>
      <c r="D95" s="40">
        <f>SUM(D96:D98)</f>
        <v>970000</v>
      </c>
      <c r="E95" s="40">
        <f>SUM(E96:E98)</f>
        <v>0</v>
      </c>
      <c r="F95" s="152">
        <f t="shared" si="10"/>
        <v>140.78374455732947</v>
      </c>
    </row>
    <row r="96" spans="1:6" s="28" customFormat="1" x14ac:dyDescent="0.2">
      <c r="A96" s="43">
        <v>511200</v>
      </c>
      <c r="B96" s="44" t="s">
        <v>426</v>
      </c>
      <c r="C96" s="53">
        <v>225000</v>
      </c>
      <c r="D96" s="45">
        <v>150000</v>
      </c>
      <c r="E96" s="53">
        <v>0</v>
      </c>
      <c r="F96" s="148">
        <f t="shared" si="10"/>
        <v>66.666666666666657</v>
      </c>
    </row>
    <row r="97" spans="1:6" s="28" customFormat="1" x14ac:dyDescent="0.2">
      <c r="A97" s="43">
        <v>511300</v>
      </c>
      <c r="B97" s="44" t="s">
        <v>427</v>
      </c>
      <c r="C97" s="53">
        <v>464000</v>
      </c>
      <c r="D97" s="45">
        <v>720000</v>
      </c>
      <c r="E97" s="53">
        <v>0</v>
      </c>
      <c r="F97" s="148">
        <f t="shared" si="10"/>
        <v>155.17241379310346</v>
      </c>
    </row>
    <row r="98" spans="1:6" s="28" customFormat="1" x14ac:dyDescent="0.2">
      <c r="A98" s="43">
        <v>511700</v>
      </c>
      <c r="B98" s="44" t="s">
        <v>430</v>
      </c>
      <c r="C98" s="53">
        <v>0</v>
      </c>
      <c r="D98" s="45">
        <v>100000</v>
      </c>
      <c r="E98" s="53">
        <v>0</v>
      </c>
      <c r="F98" s="148">
        <v>0</v>
      </c>
    </row>
    <row r="99" spans="1:6" s="50" customFormat="1" x14ac:dyDescent="0.2">
      <c r="A99" s="41">
        <v>513000</v>
      </c>
      <c r="B99" s="46" t="s">
        <v>432</v>
      </c>
      <c r="C99" s="40">
        <f t="shared" ref="C99" si="22">C100</f>
        <v>50000</v>
      </c>
      <c r="D99" s="40">
        <f t="shared" ref="D99" si="23">D100</f>
        <v>0</v>
      </c>
      <c r="E99" s="40">
        <f t="shared" ref="E99" si="24">E100</f>
        <v>0</v>
      </c>
      <c r="F99" s="152">
        <f t="shared" ref="F99:F106" si="25">D99/C99*100</f>
        <v>0</v>
      </c>
    </row>
    <row r="100" spans="1:6" s="28" customFormat="1" x14ac:dyDescent="0.2">
      <c r="A100" s="43">
        <v>513700</v>
      </c>
      <c r="B100" s="44" t="s">
        <v>726</v>
      </c>
      <c r="C100" s="53">
        <v>50000</v>
      </c>
      <c r="D100" s="45">
        <v>0</v>
      </c>
      <c r="E100" s="53">
        <v>0</v>
      </c>
      <c r="F100" s="148">
        <f t="shared" si="25"/>
        <v>0</v>
      </c>
    </row>
    <row r="101" spans="1:6" s="28" customFormat="1" x14ac:dyDescent="0.2">
      <c r="A101" s="41">
        <v>516000</v>
      </c>
      <c r="B101" s="46" t="s">
        <v>434</v>
      </c>
      <c r="C101" s="40">
        <f t="shared" ref="C101" si="26">C102</f>
        <v>50000</v>
      </c>
      <c r="D101" s="40">
        <f t="shared" ref="D101" si="27">D102</f>
        <v>50000</v>
      </c>
      <c r="E101" s="40">
        <f t="shared" ref="E101" si="28">E102</f>
        <v>0</v>
      </c>
      <c r="F101" s="152">
        <f t="shared" si="25"/>
        <v>100</v>
      </c>
    </row>
    <row r="102" spans="1:6" s="28" customFormat="1" x14ac:dyDescent="0.2">
      <c r="A102" s="43">
        <v>516100</v>
      </c>
      <c r="B102" s="44" t="s">
        <v>434</v>
      </c>
      <c r="C102" s="53">
        <v>50000</v>
      </c>
      <c r="D102" s="45">
        <v>50000</v>
      </c>
      <c r="E102" s="53">
        <v>0</v>
      </c>
      <c r="F102" s="148">
        <f t="shared" si="25"/>
        <v>100</v>
      </c>
    </row>
    <row r="103" spans="1:6" s="50" customFormat="1" x14ac:dyDescent="0.2">
      <c r="A103" s="41">
        <v>630000</v>
      </c>
      <c r="B103" s="46" t="s">
        <v>464</v>
      </c>
      <c r="C103" s="40">
        <f>C104+0</f>
        <v>85000</v>
      </c>
      <c r="D103" s="40">
        <f>D104+0</f>
        <v>100000</v>
      </c>
      <c r="E103" s="40">
        <f>E104+0</f>
        <v>0</v>
      </c>
      <c r="F103" s="152">
        <f t="shared" si="25"/>
        <v>117.64705882352942</v>
      </c>
    </row>
    <row r="104" spans="1:6" s="50" customFormat="1" x14ac:dyDescent="0.2">
      <c r="A104" s="41">
        <v>638000</v>
      </c>
      <c r="B104" s="46" t="s">
        <v>397</v>
      </c>
      <c r="C104" s="40">
        <f t="shared" ref="C104" si="29">C105</f>
        <v>85000</v>
      </c>
      <c r="D104" s="40">
        <f t="shared" ref="D104" si="30">D105</f>
        <v>100000</v>
      </c>
      <c r="E104" s="40">
        <f t="shared" ref="E104" si="31">E105</f>
        <v>0</v>
      </c>
      <c r="F104" s="152">
        <f t="shared" si="25"/>
        <v>117.64705882352942</v>
      </c>
    </row>
    <row r="105" spans="1:6" s="28" customFormat="1" x14ac:dyDescent="0.2">
      <c r="A105" s="43">
        <v>638100</v>
      </c>
      <c r="B105" s="44" t="s">
        <v>469</v>
      </c>
      <c r="C105" s="53">
        <v>85000</v>
      </c>
      <c r="D105" s="45">
        <v>100000</v>
      </c>
      <c r="E105" s="53">
        <v>0</v>
      </c>
      <c r="F105" s="148">
        <f t="shared" si="25"/>
        <v>117.64705882352942</v>
      </c>
    </row>
    <row r="106" spans="1:6" s="28" customFormat="1" x14ac:dyDescent="0.2">
      <c r="A106" s="34"/>
      <c r="B106" s="76" t="s">
        <v>646</v>
      </c>
      <c r="C106" s="80">
        <f>C65+C94+C103+C91</f>
        <v>16232800</v>
      </c>
      <c r="D106" s="80">
        <f>D65+D94+D103+D91</f>
        <v>17867300</v>
      </c>
      <c r="E106" s="80">
        <f>E65+E94+E103+E91</f>
        <v>0</v>
      </c>
      <c r="F106" s="153">
        <f t="shared" si="25"/>
        <v>110.06911931398157</v>
      </c>
    </row>
    <row r="107" spans="1:6" s="28" customFormat="1" x14ac:dyDescent="0.2">
      <c r="A107" s="37"/>
      <c r="B107" s="39"/>
      <c r="C107" s="45"/>
      <c r="D107" s="45"/>
      <c r="E107" s="45"/>
      <c r="F107" s="147"/>
    </row>
    <row r="108" spans="1:6" s="28" customFormat="1" x14ac:dyDescent="0.2">
      <c r="A108" s="38"/>
      <c r="B108" s="39"/>
      <c r="C108" s="45"/>
      <c r="D108" s="45"/>
      <c r="E108" s="45"/>
      <c r="F108" s="147"/>
    </row>
    <row r="109" spans="1:6" s="28" customFormat="1" x14ac:dyDescent="0.2">
      <c r="A109" s="43" t="s">
        <v>896</v>
      </c>
      <c r="B109" s="46"/>
      <c r="C109" s="45"/>
      <c r="D109" s="45"/>
      <c r="E109" s="45"/>
      <c r="F109" s="147"/>
    </row>
    <row r="110" spans="1:6" s="28" customFormat="1" x14ac:dyDescent="0.2">
      <c r="A110" s="43" t="s">
        <v>650</v>
      </c>
      <c r="B110" s="46"/>
      <c r="C110" s="45"/>
      <c r="D110" s="45"/>
      <c r="E110" s="45"/>
      <c r="F110" s="147"/>
    </row>
    <row r="111" spans="1:6" s="28" customFormat="1" x14ac:dyDescent="0.2">
      <c r="A111" s="43" t="s">
        <v>727</v>
      </c>
      <c r="B111" s="46"/>
      <c r="C111" s="45"/>
      <c r="D111" s="45"/>
      <c r="E111" s="45"/>
      <c r="F111" s="147"/>
    </row>
    <row r="112" spans="1:6" s="28" customFormat="1" x14ac:dyDescent="0.2">
      <c r="A112" s="43" t="s">
        <v>579</v>
      </c>
      <c r="B112" s="46"/>
      <c r="C112" s="45"/>
      <c r="D112" s="45"/>
      <c r="E112" s="45"/>
      <c r="F112" s="147"/>
    </row>
    <row r="113" spans="1:6" s="28" customFormat="1" x14ac:dyDescent="0.2">
      <c r="A113" s="43"/>
      <c r="B113" s="72"/>
      <c r="C113" s="62"/>
      <c r="D113" s="62"/>
      <c r="E113" s="62"/>
      <c r="F113" s="149"/>
    </row>
    <row r="114" spans="1:6" s="28" customFormat="1" x14ac:dyDescent="0.2">
      <c r="A114" s="41">
        <v>410000</v>
      </c>
      <c r="B114" s="42" t="s">
        <v>357</v>
      </c>
      <c r="C114" s="40">
        <f>C115+C120+C132+C134</f>
        <v>4514000</v>
      </c>
      <c r="D114" s="40">
        <f>D115+D120+D132+D134</f>
        <v>4933000</v>
      </c>
      <c r="E114" s="40">
        <f>E115+E120+E132+E134</f>
        <v>0</v>
      </c>
      <c r="F114" s="152">
        <f t="shared" ref="F114:F149" si="32">D114/C114*100</f>
        <v>109.28223305272486</v>
      </c>
    </row>
    <row r="115" spans="1:6" s="28" customFormat="1" x14ac:dyDescent="0.2">
      <c r="A115" s="41">
        <v>411000</v>
      </c>
      <c r="B115" s="42" t="s">
        <v>474</v>
      </c>
      <c r="C115" s="40">
        <f t="shared" ref="C115" si="33">SUM(C116:C119)</f>
        <v>3770000</v>
      </c>
      <c r="D115" s="40">
        <f>SUM(D116:D119)</f>
        <v>4160000</v>
      </c>
      <c r="E115" s="40">
        <f t="shared" ref="E115" si="34">SUM(E116:E119)</f>
        <v>0</v>
      </c>
      <c r="F115" s="152">
        <f t="shared" si="32"/>
        <v>110.34482758620689</v>
      </c>
    </row>
    <row r="116" spans="1:6" s="28" customFormat="1" x14ac:dyDescent="0.2">
      <c r="A116" s="43">
        <v>411100</v>
      </c>
      <c r="B116" s="44" t="s">
        <v>358</v>
      </c>
      <c r="C116" s="53">
        <v>3450000</v>
      </c>
      <c r="D116" s="45">
        <v>3820000</v>
      </c>
      <c r="E116" s="53">
        <v>0</v>
      </c>
      <c r="F116" s="148">
        <f t="shared" si="32"/>
        <v>110.72463768115941</v>
      </c>
    </row>
    <row r="117" spans="1:6" s="28" customFormat="1" ht="40.5" x14ac:dyDescent="0.2">
      <c r="A117" s="43">
        <v>411200</v>
      </c>
      <c r="B117" s="44" t="s">
        <v>487</v>
      </c>
      <c r="C117" s="53">
        <v>270000</v>
      </c>
      <c r="D117" s="45">
        <v>280000</v>
      </c>
      <c r="E117" s="53">
        <v>0</v>
      </c>
      <c r="F117" s="148">
        <f t="shared" si="32"/>
        <v>103.7037037037037</v>
      </c>
    </row>
    <row r="118" spans="1:6" s="28" customFormat="1" ht="40.5" x14ac:dyDescent="0.2">
      <c r="A118" s="43">
        <v>411300</v>
      </c>
      <c r="B118" s="44" t="s">
        <v>359</v>
      </c>
      <c r="C118" s="53">
        <v>25000</v>
      </c>
      <c r="D118" s="45">
        <v>30000</v>
      </c>
      <c r="E118" s="53">
        <v>0</v>
      </c>
      <c r="F118" s="148">
        <f t="shared" si="32"/>
        <v>120</v>
      </c>
    </row>
    <row r="119" spans="1:6" s="28" customFormat="1" x14ac:dyDescent="0.2">
      <c r="A119" s="43">
        <v>411400</v>
      </c>
      <c r="B119" s="44" t="s">
        <v>360</v>
      </c>
      <c r="C119" s="53">
        <v>25000</v>
      </c>
      <c r="D119" s="45">
        <v>30000</v>
      </c>
      <c r="E119" s="53">
        <v>0</v>
      </c>
      <c r="F119" s="148">
        <f t="shared" si="32"/>
        <v>120</v>
      </c>
    </row>
    <row r="120" spans="1:6" s="28" customFormat="1" x14ac:dyDescent="0.2">
      <c r="A120" s="41">
        <v>412000</v>
      </c>
      <c r="B120" s="46" t="s">
        <v>479</v>
      </c>
      <c r="C120" s="40">
        <f t="shared" ref="C120" si="35">SUM(C121:C131)</f>
        <v>514000</v>
      </c>
      <c r="D120" s="40">
        <f>SUM(D121:D131)</f>
        <v>523000</v>
      </c>
      <c r="E120" s="40">
        <f t="shared" ref="E120" si="36">SUM(E121:E131)</f>
        <v>0</v>
      </c>
      <c r="F120" s="152">
        <f t="shared" si="32"/>
        <v>101.75097276264592</v>
      </c>
    </row>
    <row r="121" spans="1:6" s="28" customFormat="1" ht="40.5" x14ac:dyDescent="0.2">
      <c r="A121" s="43">
        <v>412200</v>
      </c>
      <c r="B121" s="44" t="s">
        <v>488</v>
      </c>
      <c r="C121" s="53">
        <v>12000</v>
      </c>
      <c r="D121" s="45">
        <v>13000</v>
      </c>
      <c r="E121" s="53">
        <v>0</v>
      </c>
      <c r="F121" s="148">
        <f t="shared" si="32"/>
        <v>108.33333333333333</v>
      </c>
    </row>
    <row r="122" spans="1:6" s="28" customFormat="1" x14ac:dyDescent="0.2">
      <c r="A122" s="43">
        <v>412300</v>
      </c>
      <c r="B122" s="44" t="s">
        <v>362</v>
      </c>
      <c r="C122" s="53">
        <v>39000</v>
      </c>
      <c r="D122" s="45">
        <v>39000</v>
      </c>
      <c r="E122" s="53">
        <v>0</v>
      </c>
      <c r="F122" s="148">
        <f t="shared" si="32"/>
        <v>100</v>
      </c>
    </row>
    <row r="123" spans="1:6" s="28" customFormat="1" x14ac:dyDescent="0.2">
      <c r="A123" s="43">
        <v>412500</v>
      </c>
      <c r="B123" s="44" t="s">
        <v>364</v>
      </c>
      <c r="C123" s="53">
        <v>30000</v>
      </c>
      <c r="D123" s="45">
        <v>30000</v>
      </c>
      <c r="E123" s="53">
        <v>0</v>
      </c>
      <c r="F123" s="148">
        <f t="shared" si="32"/>
        <v>100</v>
      </c>
    </row>
    <row r="124" spans="1:6" s="28" customFormat="1" x14ac:dyDescent="0.2">
      <c r="A124" s="43">
        <v>412600</v>
      </c>
      <c r="B124" s="44" t="s">
        <v>489</v>
      </c>
      <c r="C124" s="53">
        <v>80000</v>
      </c>
      <c r="D124" s="45">
        <v>80000</v>
      </c>
      <c r="E124" s="53">
        <v>0</v>
      </c>
      <c r="F124" s="148">
        <f t="shared" si="32"/>
        <v>100</v>
      </c>
    </row>
    <row r="125" spans="1:6" s="28" customFormat="1" x14ac:dyDescent="0.2">
      <c r="A125" s="43">
        <v>412700</v>
      </c>
      <c r="B125" s="44" t="s">
        <v>476</v>
      </c>
      <c r="C125" s="53">
        <v>20000</v>
      </c>
      <c r="D125" s="45">
        <v>20000</v>
      </c>
      <c r="E125" s="53">
        <v>0</v>
      </c>
      <c r="F125" s="148">
        <f t="shared" si="32"/>
        <v>100</v>
      </c>
    </row>
    <row r="126" spans="1:6" s="28" customFormat="1" x14ac:dyDescent="0.2">
      <c r="A126" s="43">
        <v>412900</v>
      </c>
      <c r="B126" s="48" t="s">
        <v>888</v>
      </c>
      <c r="C126" s="53">
        <v>1500</v>
      </c>
      <c r="D126" s="45">
        <v>1500</v>
      </c>
      <c r="E126" s="53">
        <v>0</v>
      </c>
      <c r="F126" s="148">
        <f t="shared" si="32"/>
        <v>100</v>
      </c>
    </row>
    <row r="127" spans="1:6" s="28" customFormat="1" x14ac:dyDescent="0.2">
      <c r="A127" s="43">
        <v>412900</v>
      </c>
      <c r="B127" s="48" t="s">
        <v>706</v>
      </c>
      <c r="C127" s="53">
        <v>280000</v>
      </c>
      <c r="D127" s="45">
        <v>288000</v>
      </c>
      <c r="E127" s="53">
        <v>0</v>
      </c>
      <c r="F127" s="148">
        <f t="shared" si="32"/>
        <v>102.85714285714285</v>
      </c>
    </row>
    <row r="128" spans="1:6" s="28" customFormat="1" x14ac:dyDescent="0.2">
      <c r="A128" s="43">
        <v>412900</v>
      </c>
      <c r="B128" s="48" t="s">
        <v>721</v>
      </c>
      <c r="C128" s="53">
        <v>30000</v>
      </c>
      <c r="D128" s="45">
        <v>30000</v>
      </c>
      <c r="E128" s="53">
        <v>0</v>
      </c>
      <c r="F128" s="148">
        <f t="shared" si="32"/>
        <v>100</v>
      </c>
    </row>
    <row r="129" spans="1:6" s="28" customFormat="1" x14ac:dyDescent="0.2">
      <c r="A129" s="43">
        <v>412900</v>
      </c>
      <c r="B129" s="48" t="s">
        <v>722</v>
      </c>
      <c r="C129" s="53">
        <v>6000</v>
      </c>
      <c r="D129" s="45">
        <v>6000</v>
      </c>
      <c r="E129" s="53">
        <v>0</v>
      </c>
      <c r="F129" s="148">
        <f t="shared" si="32"/>
        <v>100</v>
      </c>
    </row>
    <row r="130" spans="1:6" s="28" customFormat="1" x14ac:dyDescent="0.2">
      <c r="A130" s="43">
        <v>412900</v>
      </c>
      <c r="B130" s="48" t="s">
        <v>723</v>
      </c>
      <c r="C130" s="53">
        <v>7000</v>
      </c>
      <c r="D130" s="45">
        <v>7000</v>
      </c>
      <c r="E130" s="53">
        <v>0</v>
      </c>
      <c r="F130" s="148">
        <f t="shared" si="32"/>
        <v>100</v>
      </c>
    </row>
    <row r="131" spans="1:6" s="28" customFormat="1" x14ac:dyDescent="0.2">
      <c r="A131" s="43">
        <v>412900</v>
      </c>
      <c r="B131" s="44" t="s">
        <v>705</v>
      </c>
      <c r="C131" s="53">
        <v>8500</v>
      </c>
      <c r="D131" s="45">
        <v>8500</v>
      </c>
      <c r="E131" s="53">
        <v>0</v>
      </c>
      <c r="F131" s="148">
        <f t="shared" si="32"/>
        <v>100</v>
      </c>
    </row>
    <row r="132" spans="1:6" s="28" customFormat="1" x14ac:dyDescent="0.2">
      <c r="A132" s="41">
        <v>415000</v>
      </c>
      <c r="B132" s="46" t="s">
        <v>319</v>
      </c>
      <c r="C132" s="40">
        <f>SUM(C133:C133)</f>
        <v>209999.99999999997</v>
      </c>
      <c r="D132" s="40">
        <f>SUM(D133:D133)</f>
        <v>230000</v>
      </c>
      <c r="E132" s="40">
        <f>SUM(E133:E133)</f>
        <v>0</v>
      </c>
      <c r="F132" s="152">
        <f t="shared" si="32"/>
        <v>109.52380952380953</v>
      </c>
    </row>
    <row r="133" spans="1:6" s="28" customFormat="1" x14ac:dyDescent="0.2">
      <c r="A133" s="43">
        <v>415200</v>
      </c>
      <c r="B133" s="44" t="s">
        <v>707</v>
      </c>
      <c r="C133" s="53">
        <v>209999.99999999997</v>
      </c>
      <c r="D133" s="45">
        <v>230000</v>
      </c>
      <c r="E133" s="53">
        <v>0</v>
      </c>
      <c r="F133" s="148">
        <f t="shared" si="32"/>
        <v>109.52380952380953</v>
      </c>
    </row>
    <row r="134" spans="1:6" s="50" customFormat="1" ht="40.5" x14ac:dyDescent="0.2">
      <c r="A134" s="41">
        <v>418000</v>
      </c>
      <c r="B134" s="46" t="s">
        <v>483</v>
      </c>
      <c r="C134" s="40">
        <f t="shared" ref="C134" si="37">C135</f>
        <v>20000</v>
      </c>
      <c r="D134" s="40">
        <f t="shared" ref="D134" si="38">+D135</f>
        <v>20000</v>
      </c>
      <c r="E134" s="40">
        <f>+E135</f>
        <v>0</v>
      </c>
      <c r="F134" s="152">
        <f t="shared" si="32"/>
        <v>100</v>
      </c>
    </row>
    <row r="135" spans="1:6" s="28" customFormat="1" x14ac:dyDescent="0.2">
      <c r="A135" s="51">
        <v>418400</v>
      </c>
      <c r="B135" s="44" t="s">
        <v>418</v>
      </c>
      <c r="C135" s="53">
        <v>20000</v>
      </c>
      <c r="D135" s="45">
        <v>20000</v>
      </c>
      <c r="E135" s="53">
        <v>0</v>
      </c>
      <c r="F135" s="148">
        <f t="shared" si="32"/>
        <v>100</v>
      </c>
    </row>
    <row r="136" spans="1:6" s="50" customFormat="1" x14ac:dyDescent="0.2">
      <c r="A136" s="41">
        <v>480000</v>
      </c>
      <c r="B136" s="46" t="s">
        <v>419</v>
      </c>
      <c r="C136" s="40">
        <f t="shared" ref="C136:D137" si="39">C137</f>
        <v>5000</v>
      </c>
      <c r="D136" s="40">
        <f t="shared" si="39"/>
        <v>5000</v>
      </c>
      <c r="E136" s="40">
        <f t="shared" ref="E136:E137" si="40">E137</f>
        <v>0</v>
      </c>
      <c r="F136" s="152">
        <f t="shared" si="32"/>
        <v>100</v>
      </c>
    </row>
    <row r="137" spans="1:6" s="50" customFormat="1" x14ac:dyDescent="0.2">
      <c r="A137" s="41">
        <v>488000</v>
      </c>
      <c r="B137" s="46" t="s">
        <v>373</v>
      </c>
      <c r="C137" s="40">
        <f t="shared" si="39"/>
        <v>5000</v>
      </c>
      <c r="D137" s="40">
        <f t="shared" si="39"/>
        <v>5000</v>
      </c>
      <c r="E137" s="40">
        <f t="shared" si="40"/>
        <v>0</v>
      </c>
      <c r="F137" s="152">
        <f t="shared" si="32"/>
        <v>100</v>
      </c>
    </row>
    <row r="138" spans="1:6" s="28" customFormat="1" x14ac:dyDescent="0.2">
      <c r="A138" s="43">
        <v>488100</v>
      </c>
      <c r="B138" s="44" t="s">
        <v>373</v>
      </c>
      <c r="C138" s="53">
        <v>5000</v>
      </c>
      <c r="D138" s="45">
        <v>5000</v>
      </c>
      <c r="E138" s="53">
        <v>0</v>
      </c>
      <c r="F138" s="148">
        <f t="shared" si="32"/>
        <v>100</v>
      </c>
    </row>
    <row r="139" spans="1:6" s="28" customFormat="1" x14ac:dyDescent="0.2">
      <c r="A139" s="41">
        <v>510000</v>
      </c>
      <c r="B139" s="46" t="s">
        <v>423</v>
      </c>
      <c r="C139" s="40">
        <f t="shared" ref="C139" si="41">C140+C142+C144</f>
        <v>129700</v>
      </c>
      <c r="D139" s="40">
        <f t="shared" ref="D139" si="42">D140+D142+D144</f>
        <v>119000</v>
      </c>
      <c r="E139" s="40">
        <f t="shared" ref="E139" si="43">E140+E142+E144</f>
        <v>0</v>
      </c>
      <c r="F139" s="152">
        <f t="shared" si="32"/>
        <v>91.750192752505782</v>
      </c>
    </row>
    <row r="140" spans="1:6" s="28" customFormat="1" x14ac:dyDescent="0.2">
      <c r="A140" s="41">
        <v>511000</v>
      </c>
      <c r="B140" s="46" t="s">
        <v>424</v>
      </c>
      <c r="C140" s="40">
        <f t="shared" ref="C140" si="44">SUM(C141:C141)</f>
        <v>103000</v>
      </c>
      <c r="D140" s="40">
        <f t="shared" ref="D140" si="45">SUM(D141:D141)</f>
        <v>110000</v>
      </c>
      <c r="E140" s="40">
        <f t="shared" ref="E140" si="46">SUM(E141:E141)</f>
        <v>0</v>
      </c>
      <c r="F140" s="152">
        <f t="shared" si="32"/>
        <v>106.79611650485437</v>
      </c>
    </row>
    <row r="141" spans="1:6" s="28" customFormat="1" x14ac:dyDescent="0.2">
      <c r="A141" s="43">
        <v>511300</v>
      </c>
      <c r="B141" s="44" t="s">
        <v>427</v>
      </c>
      <c r="C141" s="53">
        <v>103000</v>
      </c>
      <c r="D141" s="45">
        <v>110000</v>
      </c>
      <c r="E141" s="53">
        <v>0</v>
      </c>
      <c r="F141" s="148">
        <f t="shared" si="32"/>
        <v>106.79611650485437</v>
      </c>
    </row>
    <row r="142" spans="1:6" s="28" customFormat="1" x14ac:dyDescent="0.2">
      <c r="A142" s="41">
        <v>516000</v>
      </c>
      <c r="B142" s="46" t="s">
        <v>434</v>
      </c>
      <c r="C142" s="40">
        <f t="shared" ref="C142" si="47">C143</f>
        <v>9000</v>
      </c>
      <c r="D142" s="40">
        <f t="shared" ref="D142" si="48">D143</f>
        <v>9000</v>
      </c>
      <c r="E142" s="40">
        <f t="shared" ref="E142" si="49">E143</f>
        <v>0</v>
      </c>
      <c r="F142" s="152">
        <f t="shared" si="32"/>
        <v>100</v>
      </c>
    </row>
    <row r="143" spans="1:6" s="28" customFormat="1" x14ac:dyDescent="0.2">
      <c r="A143" s="43">
        <v>516100</v>
      </c>
      <c r="B143" s="44" t="s">
        <v>434</v>
      </c>
      <c r="C143" s="53">
        <v>9000</v>
      </c>
      <c r="D143" s="45">
        <v>9000</v>
      </c>
      <c r="E143" s="53">
        <v>0</v>
      </c>
      <c r="F143" s="148">
        <f t="shared" si="32"/>
        <v>100</v>
      </c>
    </row>
    <row r="144" spans="1:6" s="50" customFormat="1" x14ac:dyDescent="0.2">
      <c r="A144" s="41">
        <v>518000</v>
      </c>
      <c r="B144" s="46" t="s">
        <v>435</v>
      </c>
      <c r="C144" s="40">
        <f t="shared" ref="C144" si="50">C145</f>
        <v>17700</v>
      </c>
      <c r="D144" s="40">
        <f t="shared" ref="D144" si="51">D145</f>
        <v>0</v>
      </c>
      <c r="E144" s="40">
        <f t="shared" ref="E144" si="52">E145</f>
        <v>0</v>
      </c>
      <c r="F144" s="152">
        <f t="shared" si="32"/>
        <v>0</v>
      </c>
    </row>
    <row r="145" spans="1:6" s="28" customFormat="1" x14ac:dyDescent="0.2">
      <c r="A145" s="43">
        <v>518100</v>
      </c>
      <c r="B145" s="44" t="s">
        <v>435</v>
      </c>
      <c r="C145" s="53">
        <v>17700</v>
      </c>
      <c r="D145" s="45">
        <v>0</v>
      </c>
      <c r="E145" s="53">
        <v>0</v>
      </c>
      <c r="F145" s="148">
        <f t="shared" si="32"/>
        <v>0</v>
      </c>
    </row>
    <row r="146" spans="1:6" s="50" customFormat="1" x14ac:dyDescent="0.2">
      <c r="A146" s="41">
        <v>630000</v>
      </c>
      <c r="B146" s="46" t="s">
        <v>464</v>
      </c>
      <c r="C146" s="40">
        <f>C147+0</f>
        <v>40000</v>
      </c>
      <c r="D146" s="40">
        <f>D147+0</f>
        <v>40000</v>
      </c>
      <c r="E146" s="40">
        <f>E147+0</f>
        <v>0</v>
      </c>
      <c r="F146" s="152">
        <f t="shared" si="32"/>
        <v>100</v>
      </c>
    </row>
    <row r="147" spans="1:6" s="50" customFormat="1" x14ac:dyDescent="0.2">
      <c r="A147" s="41">
        <v>638000</v>
      </c>
      <c r="B147" s="46" t="s">
        <v>397</v>
      </c>
      <c r="C147" s="40">
        <f t="shared" ref="C147" si="53">C148</f>
        <v>40000</v>
      </c>
      <c r="D147" s="40">
        <f t="shared" ref="D147" si="54">D148</f>
        <v>40000</v>
      </c>
      <c r="E147" s="40">
        <f t="shared" ref="E147" si="55">E148</f>
        <v>0</v>
      </c>
      <c r="F147" s="152">
        <f t="shared" si="32"/>
        <v>100</v>
      </c>
    </row>
    <row r="148" spans="1:6" s="28" customFormat="1" x14ac:dyDescent="0.2">
      <c r="A148" s="43">
        <v>638100</v>
      </c>
      <c r="B148" s="44" t="s">
        <v>469</v>
      </c>
      <c r="C148" s="53">
        <v>40000</v>
      </c>
      <c r="D148" s="45">
        <v>40000</v>
      </c>
      <c r="E148" s="53">
        <v>0</v>
      </c>
      <c r="F148" s="148">
        <f t="shared" si="32"/>
        <v>100</v>
      </c>
    </row>
    <row r="149" spans="1:6" s="28" customFormat="1" x14ac:dyDescent="0.2">
      <c r="A149" s="34"/>
      <c r="B149" s="76" t="s">
        <v>646</v>
      </c>
      <c r="C149" s="80">
        <f>C114+C139+C146+C136</f>
        <v>4688700</v>
      </c>
      <c r="D149" s="80">
        <f>D114+D139+D146+D136</f>
        <v>5097000</v>
      </c>
      <c r="E149" s="80">
        <f>E114+E139+E146+E136</f>
        <v>0</v>
      </c>
      <c r="F149" s="153">
        <f t="shared" si="32"/>
        <v>108.70817070829868</v>
      </c>
    </row>
    <row r="150" spans="1:6" s="28" customFormat="1" x14ac:dyDescent="0.2">
      <c r="A150" s="37"/>
      <c r="B150" s="39"/>
      <c r="C150" s="62"/>
      <c r="D150" s="62"/>
      <c r="E150" s="62"/>
      <c r="F150" s="149"/>
    </row>
    <row r="151" spans="1:6" s="28" customFormat="1" x14ac:dyDescent="0.2">
      <c r="A151" s="38"/>
      <c r="B151" s="39"/>
      <c r="C151" s="45"/>
      <c r="D151" s="45"/>
      <c r="E151" s="45"/>
      <c r="F151" s="147"/>
    </row>
    <row r="152" spans="1:6" s="28" customFormat="1" x14ac:dyDescent="0.2">
      <c r="A152" s="43" t="s">
        <v>897</v>
      </c>
      <c r="B152" s="46"/>
      <c r="C152" s="45"/>
      <c r="D152" s="45"/>
      <c r="E152" s="45"/>
      <c r="F152" s="147"/>
    </row>
    <row r="153" spans="1:6" s="28" customFormat="1" x14ac:dyDescent="0.2">
      <c r="A153" s="43" t="s">
        <v>651</v>
      </c>
      <c r="B153" s="46"/>
      <c r="C153" s="45"/>
      <c r="D153" s="45"/>
      <c r="E153" s="45"/>
      <c r="F153" s="147"/>
    </row>
    <row r="154" spans="1:6" s="28" customFormat="1" x14ac:dyDescent="0.2">
      <c r="A154" s="43" t="s">
        <v>728</v>
      </c>
      <c r="B154" s="46"/>
      <c r="C154" s="45"/>
      <c r="D154" s="45"/>
      <c r="E154" s="45"/>
      <c r="F154" s="147"/>
    </row>
    <row r="155" spans="1:6" s="28" customFormat="1" x14ac:dyDescent="0.2">
      <c r="A155" s="43" t="s">
        <v>579</v>
      </c>
      <c r="B155" s="46"/>
      <c r="C155" s="45"/>
      <c r="D155" s="45"/>
      <c r="E155" s="45"/>
      <c r="F155" s="147"/>
    </row>
    <row r="156" spans="1:6" s="28" customFormat="1" x14ac:dyDescent="0.2">
      <c r="A156" s="43"/>
      <c r="B156" s="72"/>
      <c r="C156" s="62"/>
      <c r="D156" s="62"/>
      <c r="E156" s="62"/>
      <c r="F156" s="149"/>
    </row>
    <row r="157" spans="1:6" s="28" customFormat="1" x14ac:dyDescent="0.2">
      <c r="A157" s="41">
        <v>410000</v>
      </c>
      <c r="B157" s="42" t="s">
        <v>357</v>
      </c>
      <c r="C157" s="40">
        <f t="shared" ref="C157" si="56">C158+C163</f>
        <v>520000</v>
      </c>
      <c r="D157" s="40">
        <f t="shared" ref="D157" si="57">D158+D163</f>
        <v>529400</v>
      </c>
      <c r="E157" s="40">
        <f t="shared" ref="E157" si="58">E158+E163</f>
        <v>0</v>
      </c>
      <c r="F157" s="152">
        <f t="shared" ref="F157:F182" si="59">D157/C157*100</f>
        <v>101.80769230769231</v>
      </c>
    </row>
    <row r="158" spans="1:6" s="28" customFormat="1" x14ac:dyDescent="0.2">
      <c r="A158" s="41">
        <v>411000</v>
      </c>
      <c r="B158" s="42" t="s">
        <v>474</v>
      </c>
      <c r="C158" s="40">
        <f t="shared" ref="C158" si="60">SUM(C159:C162)</f>
        <v>305000</v>
      </c>
      <c r="D158" s="40">
        <f t="shared" ref="D158" si="61">SUM(D159:D162)</f>
        <v>314000</v>
      </c>
      <c r="E158" s="40">
        <f t="shared" ref="E158" si="62">SUM(E159:E162)</f>
        <v>0</v>
      </c>
      <c r="F158" s="152">
        <f t="shared" si="59"/>
        <v>102.95081967213116</v>
      </c>
    </row>
    <row r="159" spans="1:6" s="28" customFormat="1" x14ac:dyDescent="0.2">
      <c r="A159" s="43">
        <v>411100</v>
      </c>
      <c r="B159" s="44" t="s">
        <v>358</v>
      </c>
      <c r="C159" s="53">
        <v>290000</v>
      </c>
      <c r="D159" s="45">
        <v>300000</v>
      </c>
      <c r="E159" s="53">
        <v>0</v>
      </c>
      <c r="F159" s="148">
        <f t="shared" si="59"/>
        <v>103.44827586206897</v>
      </c>
    </row>
    <row r="160" spans="1:6" s="28" customFormat="1" ht="40.5" x14ac:dyDescent="0.2">
      <c r="A160" s="43">
        <v>411200</v>
      </c>
      <c r="B160" s="44" t="s">
        <v>487</v>
      </c>
      <c r="C160" s="53">
        <v>10000</v>
      </c>
      <c r="D160" s="45">
        <v>9000</v>
      </c>
      <c r="E160" s="53">
        <v>0</v>
      </c>
      <c r="F160" s="148">
        <f t="shared" si="59"/>
        <v>90</v>
      </c>
    </row>
    <row r="161" spans="1:6" s="28" customFormat="1" ht="40.5" x14ac:dyDescent="0.2">
      <c r="A161" s="43">
        <v>411300</v>
      </c>
      <c r="B161" s="44" t="s">
        <v>359</v>
      </c>
      <c r="C161" s="53">
        <v>3000</v>
      </c>
      <c r="D161" s="45">
        <v>3000</v>
      </c>
      <c r="E161" s="53">
        <v>0</v>
      </c>
      <c r="F161" s="148">
        <f t="shared" si="59"/>
        <v>100</v>
      </c>
    </row>
    <row r="162" spans="1:6" s="28" customFormat="1" x14ac:dyDescent="0.2">
      <c r="A162" s="43">
        <v>411400</v>
      </c>
      <c r="B162" s="44" t="s">
        <v>360</v>
      </c>
      <c r="C162" s="53">
        <v>2000</v>
      </c>
      <c r="D162" s="45">
        <v>2000</v>
      </c>
      <c r="E162" s="53">
        <v>0</v>
      </c>
      <c r="F162" s="148">
        <f t="shared" si="59"/>
        <v>100</v>
      </c>
    </row>
    <row r="163" spans="1:6" s="28" customFormat="1" x14ac:dyDescent="0.2">
      <c r="A163" s="41">
        <v>412000</v>
      </c>
      <c r="B163" s="46" t="s">
        <v>479</v>
      </c>
      <c r="C163" s="40">
        <f>SUM(C164:C173)</f>
        <v>215000</v>
      </c>
      <c r="D163" s="40">
        <f>SUM(D164:D173)</f>
        <v>215400</v>
      </c>
      <c r="E163" s="40">
        <f>SUM(E164:E173)</f>
        <v>0</v>
      </c>
      <c r="F163" s="152">
        <f t="shared" si="59"/>
        <v>100.18604651162791</v>
      </c>
    </row>
    <row r="164" spans="1:6" s="28" customFormat="1" ht="40.5" x14ac:dyDescent="0.2">
      <c r="A164" s="43">
        <v>412200</v>
      </c>
      <c r="B164" s="44" t="s">
        <v>488</v>
      </c>
      <c r="C164" s="53">
        <v>6000</v>
      </c>
      <c r="D164" s="45">
        <v>6500</v>
      </c>
      <c r="E164" s="53">
        <v>0</v>
      </c>
      <c r="F164" s="148">
        <f t="shared" si="59"/>
        <v>108.33333333333333</v>
      </c>
    </row>
    <row r="165" spans="1:6" s="28" customFormat="1" x14ac:dyDescent="0.2">
      <c r="A165" s="43">
        <v>412300</v>
      </c>
      <c r="B165" s="44" t="s">
        <v>362</v>
      </c>
      <c r="C165" s="53">
        <v>3500</v>
      </c>
      <c r="D165" s="45">
        <v>3500</v>
      </c>
      <c r="E165" s="53">
        <v>0</v>
      </c>
      <c r="F165" s="148">
        <f t="shared" si="59"/>
        <v>100</v>
      </c>
    </row>
    <row r="166" spans="1:6" s="28" customFormat="1" x14ac:dyDescent="0.2">
      <c r="A166" s="43">
        <v>412500</v>
      </c>
      <c r="B166" s="44" t="s">
        <v>364</v>
      </c>
      <c r="C166" s="53">
        <v>1500</v>
      </c>
      <c r="D166" s="45">
        <v>1000</v>
      </c>
      <c r="E166" s="53">
        <v>0</v>
      </c>
      <c r="F166" s="148">
        <f t="shared" si="59"/>
        <v>66.666666666666657</v>
      </c>
    </row>
    <row r="167" spans="1:6" s="28" customFormat="1" x14ac:dyDescent="0.2">
      <c r="A167" s="43">
        <v>412600</v>
      </c>
      <c r="B167" s="44" t="s">
        <v>489</v>
      </c>
      <c r="C167" s="53">
        <v>3999.9999999999995</v>
      </c>
      <c r="D167" s="45">
        <v>4300</v>
      </c>
      <c r="E167" s="53">
        <v>0</v>
      </c>
      <c r="F167" s="148">
        <f t="shared" si="59"/>
        <v>107.50000000000001</v>
      </c>
    </row>
    <row r="168" spans="1:6" s="28" customFormat="1" x14ac:dyDescent="0.2">
      <c r="A168" s="43">
        <v>412700</v>
      </c>
      <c r="B168" s="44" t="s">
        <v>476</v>
      </c>
      <c r="C168" s="53">
        <v>1500.0000000000002</v>
      </c>
      <c r="D168" s="45">
        <v>1500.0000000000002</v>
      </c>
      <c r="E168" s="53">
        <v>0</v>
      </c>
      <c r="F168" s="148">
        <f t="shared" si="59"/>
        <v>100</v>
      </c>
    </row>
    <row r="169" spans="1:6" s="28" customFormat="1" x14ac:dyDescent="0.2">
      <c r="A169" s="43">
        <v>412900</v>
      </c>
      <c r="B169" s="44" t="s">
        <v>703</v>
      </c>
      <c r="C169" s="53">
        <v>194000</v>
      </c>
      <c r="D169" s="45">
        <v>194000</v>
      </c>
      <c r="E169" s="53">
        <v>0</v>
      </c>
      <c r="F169" s="148">
        <f t="shared" si="59"/>
        <v>100</v>
      </c>
    </row>
    <row r="170" spans="1:6" s="28" customFormat="1" x14ac:dyDescent="0.2">
      <c r="A170" s="43">
        <v>412900</v>
      </c>
      <c r="B170" s="48" t="s">
        <v>721</v>
      </c>
      <c r="C170" s="53">
        <v>2000</v>
      </c>
      <c r="D170" s="45">
        <v>2000</v>
      </c>
      <c r="E170" s="53">
        <v>0</v>
      </c>
      <c r="F170" s="148">
        <f t="shared" si="59"/>
        <v>100</v>
      </c>
    </row>
    <row r="171" spans="1:6" s="28" customFormat="1" x14ac:dyDescent="0.2">
      <c r="A171" s="43">
        <v>412900</v>
      </c>
      <c r="B171" s="48" t="s">
        <v>722</v>
      </c>
      <c r="C171" s="53">
        <v>400</v>
      </c>
      <c r="D171" s="45">
        <v>400</v>
      </c>
      <c r="E171" s="53">
        <v>0</v>
      </c>
      <c r="F171" s="148">
        <f t="shared" si="59"/>
        <v>100</v>
      </c>
    </row>
    <row r="172" spans="1:6" s="28" customFormat="1" x14ac:dyDescent="0.2">
      <c r="A172" s="43">
        <v>412900</v>
      </c>
      <c r="B172" s="48" t="s">
        <v>723</v>
      </c>
      <c r="C172" s="53">
        <v>600</v>
      </c>
      <c r="D172" s="45">
        <v>700</v>
      </c>
      <c r="E172" s="53">
        <v>0</v>
      </c>
      <c r="F172" s="148">
        <f t="shared" si="59"/>
        <v>116.66666666666667</v>
      </c>
    </row>
    <row r="173" spans="1:6" s="28" customFormat="1" x14ac:dyDescent="0.2">
      <c r="A173" s="43">
        <v>412900</v>
      </c>
      <c r="B173" s="44" t="s">
        <v>705</v>
      </c>
      <c r="C173" s="53">
        <v>1500</v>
      </c>
      <c r="D173" s="45">
        <v>1500</v>
      </c>
      <c r="E173" s="53">
        <v>0</v>
      </c>
      <c r="F173" s="148">
        <f t="shared" si="59"/>
        <v>100</v>
      </c>
    </row>
    <row r="174" spans="1:6" s="50" customFormat="1" x14ac:dyDescent="0.2">
      <c r="A174" s="41">
        <v>510000</v>
      </c>
      <c r="B174" s="46" t="s">
        <v>423</v>
      </c>
      <c r="C174" s="40">
        <f t="shared" ref="C174" si="63">C175+C177</f>
        <v>3000</v>
      </c>
      <c r="D174" s="40">
        <f t="shared" ref="D174" si="64">D175+D177</f>
        <v>3000</v>
      </c>
      <c r="E174" s="40">
        <f t="shared" ref="E174" si="65">E175+E177</f>
        <v>0</v>
      </c>
      <c r="F174" s="152">
        <f t="shared" si="59"/>
        <v>100</v>
      </c>
    </row>
    <row r="175" spans="1:6" s="50" customFormat="1" x14ac:dyDescent="0.2">
      <c r="A175" s="41">
        <v>511000</v>
      </c>
      <c r="B175" s="46" t="s">
        <v>424</v>
      </c>
      <c r="C175" s="40">
        <f t="shared" ref="C175" si="66">C176</f>
        <v>2500</v>
      </c>
      <c r="D175" s="40">
        <f t="shared" ref="D175" si="67">D176</f>
        <v>2500</v>
      </c>
      <c r="E175" s="40">
        <f t="shared" ref="E175" si="68">E176</f>
        <v>0</v>
      </c>
      <c r="F175" s="152">
        <f t="shared" si="59"/>
        <v>100</v>
      </c>
    </row>
    <row r="176" spans="1:6" s="28" customFormat="1" x14ac:dyDescent="0.2">
      <c r="A176" s="43">
        <v>511300</v>
      </c>
      <c r="B176" s="44" t="s">
        <v>427</v>
      </c>
      <c r="C176" s="53">
        <v>2500</v>
      </c>
      <c r="D176" s="45">
        <v>2500</v>
      </c>
      <c r="E176" s="53">
        <v>0</v>
      </c>
      <c r="F176" s="148">
        <f t="shared" si="59"/>
        <v>100</v>
      </c>
    </row>
    <row r="177" spans="1:6" s="50" customFormat="1" x14ac:dyDescent="0.2">
      <c r="A177" s="41">
        <v>516000</v>
      </c>
      <c r="B177" s="46" t="s">
        <v>434</v>
      </c>
      <c r="C177" s="40">
        <f t="shared" ref="C177" si="69">C178</f>
        <v>500</v>
      </c>
      <c r="D177" s="40">
        <f t="shared" ref="D177" si="70">D178</f>
        <v>500</v>
      </c>
      <c r="E177" s="40">
        <f t="shared" ref="E177" si="71">E178</f>
        <v>0</v>
      </c>
      <c r="F177" s="152">
        <f t="shared" si="59"/>
        <v>100</v>
      </c>
    </row>
    <row r="178" spans="1:6" s="28" customFormat="1" x14ac:dyDescent="0.2">
      <c r="A178" s="43">
        <v>516100</v>
      </c>
      <c r="B178" s="44" t="s">
        <v>434</v>
      </c>
      <c r="C178" s="53">
        <v>500</v>
      </c>
      <c r="D178" s="45">
        <v>500</v>
      </c>
      <c r="E178" s="53">
        <v>0</v>
      </c>
      <c r="F178" s="148">
        <f t="shared" si="59"/>
        <v>100</v>
      </c>
    </row>
    <row r="179" spans="1:6" s="50" customFormat="1" x14ac:dyDescent="0.2">
      <c r="A179" s="41">
        <v>630000</v>
      </c>
      <c r="B179" s="46" t="s">
        <v>729</v>
      </c>
      <c r="C179" s="40">
        <f>0+C180</f>
        <v>2000</v>
      </c>
      <c r="D179" s="40">
        <f>0+D180</f>
        <v>4000</v>
      </c>
      <c r="E179" s="40">
        <f>0+E180</f>
        <v>0</v>
      </c>
      <c r="F179" s="152">
        <f t="shared" si="59"/>
        <v>200</v>
      </c>
    </row>
    <row r="180" spans="1:6" s="50" customFormat="1" x14ac:dyDescent="0.2">
      <c r="A180" s="41">
        <v>638000</v>
      </c>
      <c r="B180" s="46" t="s">
        <v>397</v>
      </c>
      <c r="C180" s="40">
        <f t="shared" ref="C180" si="72">C181</f>
        <v>2000</v>
      </c>
      <c r="D180" s="40">
        <f t="shared" ref="D180" si="73">D181</f>
        <v>4000</v>
      </c>
      <c r="E180" s="40">
        <f t="shared" ref="E180" si="74">E181</f>
        <v>0</v>
      </c>
      <c r="F180" s="152">
        <f t="shared" si="59"/>
        <v>200</v>
      </c>
    </row>
    <row r="181" spans="1:6" s="28" customFormat="1" x14ac:dyDescent="0.2">
      <c r="A181" s="43">
        <v>638100</v>
      </c>
      <c r="B181" s="44" t="s">
        <v>469</v>
      </c>
      <c r="C181" s="53">
        <v>2000</v>
      </c>
      <c r="D181" s="45">
        <v>4000</v>
      </c>
      <c r="E181" s="53">
        <v>0</v>
      </c>
      <c r="F181" s="148">
        <f t="shared" si="59"/>
        <v>200</v>
      </c>
    </row>
    <row r="182" spans="1:6" s="28" customFormat="1" x14ac:dyDescent="0.2">
      <c r="A182" s="82"/>
      <c r="B182" s="76" t="s">
        <v>646</v>
      </c>
      <c r="C182" s="80">
        <f>C157+C174+C179</f>
        <v>525000</v>
      </c>
      <c r="D182" s="80">
        <f>D157+D174+D179</f>
        <v>536400</v>
      </c>
      <c r="E182" s="80">
        <f>E157+E174+E179</f>
        <v>0</v>
      </c>
      <c r="F182" s="153">
        <f t="shared" si="59"/>
        <v>102.17142857142858</v>
      </c>
    </row>
    <row r="183" spans="1:6" s="28" customFormat="1" x14ac:dyDescent="0.2">
      <c r="A183" s="61"/>
      <c r="B183" s="39"/>
      <c r="C183" s="62"/>
      <c r="D183" s="62"/>
      <c r="E183" s="62"/>
      <c r="F183" s="149"/>
    </row>
    <row r="184" spans="1:6" s="28" customFormat="1" x14ac:dyDescent="0.2">
      <c r="A184" s="38"/>
      <c r="B184" s="39"/>
      <c r="C184" s="45"/>
      <c r="D184" s="45"/>
      <c r="E184" s="45"/>
      <c r="F184" s="147"/>
    </row>
    <row r="185" spans="1:6" s="28" customFormat="1" x14ac:dyDescent="0.2">
      <c r="A185" s="43" t="s">
        <v>898</v>
      </c>
      <c r="B185" s="46"/>
      <c r="C185" s="45"/>
      <c r="D185" s="45"/>
      <c r="E185" s="45"/>
      <c r="F185" s="147"/>
    </row>
    <row r="186" spans="1:6" s="28" customFormat="1" x14ac:dyDescent="0.2">
      <c r="A186" s="43" t="s">
        <v>650</v>
      </c>
      <c r="B186" s="46"/>
      <c r="C186" s="45"/>
      <c r="D186" s="45"/>
      <c r="E186" s="45"/>
      <c r="F186" s="147"/>
    </row>
    <row r="187" spans="1:6" s="28" customFormat="1" x14ac:dyDescent="0.2">
      <c r="A187" s="43" t="s">
        <v>730</v>
      </c>
      <c r="B187" s="46"/>
      <c r="C187" s="45"/>
      <c r="D187" s="45"/>
      <c r="E187" s="45"/>
      <c r="F187" s="147"/>
    </row>
    <row r="188" spans="1:6" s="28" customFormat="1" x14ac:dyDescent="0.2">
      <c r="A188" s="43" t="s">
        <v>579</v>
      </c>
      <c r="B188" s="46"/>
      <c r="C188" s="45"/>
      <c r="D188" s="45"/>
      <c r="E188" s="45"/>
      <c r="F188" s="147"/>
    </row>
    <row r="189" spans="1:6" s="28" customFormat="1" x14ac:dyDescent="0.2">
      <c r="A189" s="43"/>
      <c r="B189" s="72"/>
      <c r="C189" s="62"/>
      <c r="D189" s="62"/>
      <c r="E189" s="62"/>
      <c r="F189" s="149"/>
    </row>
    <row r="190" spans="1:6" s="28" customFormat="1" x14ac:dyDescent="0.2">
      <c r="A190" s="41">
        <v>410000</v>
      </c>
      <c r="B190" s="42" t="s">
        <v>357</v>
      </c>
      <c r="C190" s="40">
        <f>C191+C196+0</f>
        <v>1007100</v>
      </c>
      <c r="D190" s="40">
        <f>D191+D196+0</f>
        <v>1026200</v>
      </c>
      <c r="E190" s="40">
        <f>E191+E196+0</f>
        <v>0</v>
      </c>
      <c r="F190" s="152">
        <f t="shared" ref="F190:F220" si="75">D190/C190*100</f>
        <v>101.89653460430941</v>
      </c>
    </row>
    <row r="191" spans="1:6" s="28" customFormat="1" x14ac:dyDescent="0.2">
      <c r="A191" s="41">
        <v>411000</v>
      </c>
      <c r="B191" s="42" t="s">
        <v>474</v>
      </c>
      <c r="C191" s="40">
        <f t="shared" ref="C191" si="76">SUM(C192:C195)</f>
        <v>904700</v>
      </c>
      <c r="D191" s="40">
        <f t="shared" ref="D191" si="77">SUM(D192:D195)</f>
        <v>927000</v>
      </c>
      <c r="E191" s="40">
        <f t="shared" ref="E191" si="78">SUM(E192:E195)</f>
        <v>0</v>
      </c>
      <c r="F191" s="152">
        <f t="shared" si="75"/>
        <v>102.46490549353378</v>
      </c>
    </row>
    <row r="192" spans="1:6" s="28" customFormat="1" x14ac:dyDescent="0.2">
      <c r="A192" s="43">
        <v>411100</v>
      </c>
      <c r="B192" s="44" t="s">
        <v>358</v>
      </c>
      <c r="C192" s="53">
        <v>855700</v>
      </c>
      <c r="D192" s="45">
        <v>885000</v>
      </c>
      <c r="E192" s="53">
        <v>0</v>
      </c>
      <c r="F192" s="148">
        <f t="shared" si="75"/>
        <v>103.42409723033774</v>
      </c>
    </row>
    <row r="193" spans="1:6" s="28" customFormat="1" ht="40.5" x14ac:dyDescent="0.2">
      <c r="A193" s="43">
        <v>411200</v>
      </c>
      <c r="B193" s="44" t="s">
        <v>487</v>
      </c>
      <c r="C193" s="53">
        <v>13500</v>
      </c>
      <c r="D193" s="45">
        <v>15000</v>
      </c>
      <c r="E193" s="53">
        <v>0</v>
      </c>
      <c r="F193" s="148">
        <f t="shared" si="75"/>
        <v>111.11111111111111</v>
      </c>
    </row>
    <row r="194" spans="1:6" s="28" customFormat="1" ht="40.5" x14ac:dyDescent="0.2">
      <c r="A194" s="43">
        <v>411300</v>
      </c>
      <c r="B194" s="44" t="s">
        <v>359</v>
      </c>
      <c r="C194" s="53">
        <v>29500</v>
      </c>
      <c r="D194" s="45">
        <v>24000</v>
      </c>
      <c r="E194" s="53">
        <v>0</v>
      </c>
      <c r="F194" s="148">
        <f t="shared" si="75"/>
        <v>81.355932203389841</v>
      </c>
    </row>
    <row r="195" spans="1:6" s="28" customFormat="1" x14ac:dyDescent="0.2">
      <c r="A195" s="43">
        <v>411400</v>
      </c>
      <c r="B195" s="44" t="s">
        <v>360</v>
      </c>
      <c r="C195" s="53">
        <v>6000</v>
      </c>
      <c r="D195" s="45">
        <v>3000</v>
      </c>
      <c r="E195" s="53">
        <v>0</v>
      </c>
      <c r="F195" s="148">
        <f t="shared" si="75"/>
        <v>50</v>
      </c>
    </row>
    <row r="196" spans="1:6" s="28" customFormat="1" x14ac:dyDescent="0.2">
      <c r="A196" s="41">
        <v>412000</v>
      </c>
      <c r="B196" s="46" t="s">
        <v>479</v>
      </c>
      <c r="C196" s="40">
        <f t="shared" ref="C196" si="79">SUM(C197:C208)</f>
        <v>102400</v>
      </c>
      <c r="D196" s="40">
        <f t="shared" ref="D196" si="80">SUM(D197:D208)</f>
        <v>99200</v>
      </c>
      <c r="E196" s="40">
        <f t="shared" ref="E196" si="81">SUM(E197:E208)</f>
        <v>0</v>
      </c>
      <c r="F196" s="152">
        <f t="shared" si="75"/>
        <v>96.875</v>
      </c>
    </row>
    <row r="197" spans="1:6" s="28" customFormat="1" x14ac:dyDescent="0.2">
      <c r="A197" s="43">
        <v>412100</v>
      </c>
      <c r="B197" s="44" t="s">
        <v>361</v>
      </c>
      <c r="C197" s="53">
        <v>48500</v>
      </c>
      <c r="D197" s="45">
        <v>51000</v>
      </c>
      <c r="E197" s="53">
        <v>0</v>
      </c>
      <c r="F197" s="148">
        <f t="shared" si="75"/>
        <v>105.15463917525774</v>
      </c>
    </row>
    <row r="198" spans="1:6" s="28" customFormat="1" ht="40.5" x14ac:dyDescent="0.2">
      <c r="A198" s="43">
        <v>412200</v>
      </c>
      <c r="B198" s="44" t="s">
        <v>488</v>
      </c>
      <c r="C198" s="53">
        <v>22600</v>
      </c>
      <c r="D198" s="45">
        <v>23000</v>
      </c>
      <c r="E198" s="53">
        <v>0</v>
      </c>
      <c r="F198" s="148">
        <f t="shared" si="75"/>
        <v>101.76991150442478</v>
      </c>
    </row>
    <row r="199" spans="1:6" s="28" customFormat="1" x14ac:dyDescent="0.2">
      <c r="A199" s="43">
        <v>412300</v>
      </c>
      <c r="B199" s="44" t="s">
        <v>362</v>
      </c>
      <c r="C199" s="53">
        <v>5000.0000000000027</v>
      </c>
      <c r="D199" s="45">
        <v>5000</v>
      </c>
      <c r="E199" s="53">
        <v>0</v>
      </c>
      <c r="F199" s="148">
        <f t="shared" si="75"/>
        <v>99.999999999999943</v>
      </c>
    </row>
    <row r="200" spans="1:6" s="28" customFormat="1" x14ac:dyDescent="0.2">
      <c r="A200" s="43">
        <v>412500</v>
      </c>
      <c r="B200" s="44" t="s">
        <v>364</v>
      </c>
      <c r="C200" s="53">
        <v>3300</v>
      </c>
      <c r="D200" s="45">
        <v>3300</v>
      </c>
      <c r="E200" s="53">
        <v>0</v>
      </c>
      <c r="F200" s="148">
        <f t="shared" si="75"/>
        <v>100</v>
      </c>
    </row>
    <row r="201" spans="1:6" s="28" customFormat="1" x14ac:dyDescent="0.2">
      <c r="A201" s="43">
        <v>412600</v>
      </c>
      <c r="B201" s="44" t="s">
        <v>489</v>
      </c>
      <c r="C201" s="53">
        <v>12799.999999999996</v>
      </c>
      <c r="D201" s="45">
        <v>8000</v>
      </c>
      <c r="E201" s="53">
        <v>0</v>
      </c>
      <c r="F201" s="148">
        <f t="shared" si="75"/>
        <v>62.500000000000021</v>
      </c>
    </row>
    <row r="202" spans="1:6" s="28" customFormat="1" x14ac:dyDescent="0.2">
      <c r="A202" s="43">
        <v>412700</v>
      </c>
      <c r="B202" s="44" t="s">
        <v>476</v>
      </c>
      <c r="C202" s="53">
        <v>3500</v>
      </c>
      <c r="D202" s="45">
        <v>3700</v>
      </c>
      <c r="E202" s="53">
        <v>0</v>
      </c>
      <c r="F202" s="148">
        <f t="shared" si="75"/>
        <v>105.71428571428572</v>
      </c>
    </row>
    <row r="203" spans="1:6" s="28" customFormat="1" x14ac:dyDescent="0.2">
      <c r="A203" s="43">
        <v>412900</v>
      </c>
      <c r="B203" s="44" t="s">
        <v>888</v>
      </c>
      <c r="C203" s="53">
        <v>200</v>
      </c>
      <c r="D203" s="45">
        <v>200</v>
      </c>
      <c r="E203" s="53">
        <v>0</v>
      </c>
      <c r="F203" s="148">
        <f t="shared" si="75"/>
        <v>100</v>
      </c>
    </row>
    <row r="204" spans="1:6" s="28" customFormat="1" x14ac:dyDescent="0.2">
      <c r="A204" s="43">
        <v>412900</v>
      </c>
      <c r="B204" s="48" t="s">
        <v>703</v>
      </c>
      <c r="C204" s="53">
        <v>500</v>
      </c>
      <c r="D204" s="45">
        <v>500</v>
      </c>
      <c r="E204" s="53">
        <v>0</v>
      </c>
      <c r="F204" s="148">
        <f t="shared" si="75"/>
        <v>100</v>
      </c>
    </row>
    <row r="205" spans="1:6" s="28" customFormat="1" x14ac:dyDescent="0.2">
      <c r="A205" s="43">
        <v>412900</v>
      </c>
      <c r="B205" s="48" t="s">
        <v>721</v>
      </c>
      <c r="C205" s="53">
        <v>300</v>
      </c>
      <c r="D205" s="45">
        <v>300</v>
      </c>
      <c r="E205" s="53">
        <v>0</v>
      </c>
      <c r="F205" s="148">
        <f t="shared" si="75"/>
        <v>100</v>
      </c>
    </row>
    <row r="206" spans="1:6" s="28" customFormat="1" x14ac:dyDescent="0.2">
      <c r="A206" s="43">
        <v>412900</v>
      </c>
      <c r="B206" s="48" t="s">
        <v>722</v>
      </c>
      <c r="C206" s="53">
        <v>1500</v>
      </c>
      <c r="D206" s="45">
        <v>1000</v>
      </c>
      <c r="E206" s="53">
        <v>0</v>
      </c>
      <c r="F206" s="148">
        <f t="shared" si="75"/>
        <v>66.666666666666657</v>
      </c>
    </row>
    <row r="207" spans="1:6" s="28" customFormat="1" x14ac:dyDescent="0.2">
      <c r="A207" s="43">
        <v>412900</v>
      </c>
      <c r="B207" s="48" t="s">
        <v>723</v>
      </c>
      <c r="C207" s="53">
        <v>1700</v>
      </c>
      <c r="D207" s="45">
        <v>1700</v>
      </c>
      <c r="E207" s="53">
        <v>0</v>
      </c>
      <c r="F207" s="148">
        <f t="shared" si="75"/>
        <v>100</v>
      </c>
    </row>
    <row r="208" spans="1:6" s="28" customFormat="1" x14ac:dyDescent="0.2">
      <c r="A208" s="43">
        <v>412900</v>
      </c>
      <c r="B208" s="44" t="s">
        <v>705</v>
      </c>
      <c r="C208" s="53">
        <v>2500.0000000000018</v>
      </c>
      <c r="D208" s="45">
        <v>1500</v>
      </c>
      <c r="E208" s="53">
        <v>0</v>
      </c>
      <c r="F208" s="148">
        <f t="shared" si="75"/>
        <v>59.99999999999995</v>
      </c>
    </row>
    <row r="209" spans="1:6" s="50" customFormat="1" x14ac:dyDescent="0.2">
      <c r="A209" s="41">
        <v>480000</v>
      </c>
      <c r="B209" s="46" t="s">
        <v>419</v>
      </c>
      <c r="C209" s="40">
        <f t="shared" ref="C209:D210" si="82">C210</f>
        <v>2000</v>
      </c>
      <c r="D209" s="40">
        <f t="shared" si="82"/>
        <v>0</v>
      </c>
      <c r="E209" s="40">
        <f t="shared" ref="E209:E210" si="83">E210</f>
        <v>0</v>
      </c>
      <c r="F209" s="152">
        <f t="shared" si="75"/>
        <v>0</v>
      </c>
    </row>
    <row r="210" spans="1:6" s="50" customFormat="1" x14ac:dyDescent="0.2">
      <c r="A210" s="41">
        <v>488000</v>
      </c>
      <c r="B210" s="46" t="s">
        <v>373</v>
      </c>
      <c r="C210" s="40">
        <f t="shared" si="82"/>
        <v>2000</v>
      </c>
      <c r="D210" s="40">
        <f t="shared" si="82"/>
        <v>0</v>
      </c>
      <c r="E210" s="40">
        <f t="shared" si="83"/>
        <v>0</v>
      </c>
      <c r="F210" s="152">
        <f t="shared" si="75"/>
        <v>0</v>
      </c>
    </row>
    <row r="211" spans="1:6" s="28" customFormat="1" x14ac:dyDescent="0.2">
      <c r="A211" s="43">
        <v>488100</v>
      </c>
      <c r="B211" s="44" t="s">
        <v>373</v>
      </c>
      <c r="C211" s="53">
        <v>2000</v>
      </c>
      <c r="D211" s="45">
        <v>0</v>
      </c>
      <c r="E211" s="53">
        <v>0</v>
      </c>
      <c r="F211" s="148">
        <f t="shared" si="75"/>
        <v>0</v>
      </c>
    </row>
    <row r="212" spans="1:6" s="28" customFormat="1" x14ac:dyDescent="0.2">
      <c r="A212" s="41">
        <v>510000</v>
      </c>
      <c r="B212" s="46" t="s">
        <v>423</v>
      </c>
      <c r="C212" s="40">
        <f t="shared" ref="C212" si="84">C213+C215</f>
        <v>4200</v>
      </c>
      <c r="D212" s="40">
        <f t="shared" ref="D212" si="85">D213+D215</f>
        <v>2500</v>
      </c>
      <c r="E212" s="40">
        <f t="shared" ref="E212" si="86">E213+E215</f>
        <v>0</v>
      </c>
      <c r="F212" s="152">
        <f t="shared" si="75"/>
        <v>59.523809523809526</v>
      </c>
    </row>
    <row r="213" spans="1:6" s="28" customFormat="1" x14ac:dyDescent="0.2">
      <c r="A213" s="41">
        <v>511000</v>
      </c>
      <c r="B213" s="46" t="s">
        <v>424</v>
      </c>
      <c r="C213" s="40">
        <f t="shared" ref="C213" si="87">SUM(C214:C214)</f>
        <v>2700</v>
      </c>
      <c r="D213" s="40">
        <f t="shared" ref="D213" si="88">SUM(D214:D214)</f>
        <v>2000</v>
      </c>
      <c r="E213" s="40">
        <f t="shared" ref="E213" si="89">SUM(E214:E214)</f>
        <v>0</v>
      </c>
      <c r="F213" s="152">
        <f t="shared" si="75"/>
        <v>74.074074074074076</v>
      </c>
    </row>
    <row r="214" spans="1:6" s="28" customFormat="1" x14ac:dyDescent="0.2">
      <c r="A214" s="43">
        <v>511300</v>
      </c>
      <c r="B214" s="44" t="s">
        <v>427</v>
      </c>
      <c r="C214" s="53">
        <v>2700</v>
      </c>
      <c r="D214" s="45">
        <v>2000</v>
      </c>
      <c r="E214" s="53">
        <v>0</v>
      </c>
      <c r="F214" s="148">
        <f t="shared" si="75"/>
        <v>74.074074074074076</v>
      </c>
    </row>
    <row r="215" spans="1:6" s="28" customFormat="1" x14ac:dyDescent="0.2">
      <c r="A215" s="41">
        <v>516000</v>
      </c>
      <c r="B215" s="46" t="s">
        <v>434</v>
      </c>
      <c r="C215" s="40">
        <f t="shared" ref="C215" si="90">C216</f>
        <v>1500</v>
      </c>
      <c r="D215" s="40">
        <f t="shared" ref="D215" si="91">D216</f>
        <v>500</v>
      </c>
      <c r="E215" s="40">
        <f t="shared" ref="E215" si="92">E216</f>
        <v>0</v>
      </c>
      <c r="F215" s="152">
        <f t="shared" si="75"/>
        <v>33.333333333333329</v>
      </c>
    </row>
    <row r="216" spans="1:6" s="28" customFormat="1" x14ac:dyDescent="0.2">
      <c r="A216" s="43">
        <v>516100</v>
      </c>
      <c r="B216" s="44" t="s">
        <v>434</v>
      </c>
      <c r="C216" s="53">
        <v>1500</v>
      </c>
      <c r="D216" s="45">
        <v>500</v>
      </c>
      <c r="E216" s="53">
        <v>0</v>
      </c>
      <c r="F216" s="148">
        <f t="shared" si="75"/>
        <v>33.333333333333329</v>
      </c>
    </row>
    <row r="217" spans="1:6" s="50" customFormat="1" x14ac:dyDescent="0.2">
      <c r="A217" s="41">
        <v>630000</v>
      </c>
      <c r="B217" s="46" t="s">
        <v>464</v>
      </c>
      <c r="C217" s="40">
        <f t="shared" ref="C217:D218" si="93">C218</f>
        <v>7500</v>
      </c>
      <c r="D217" s="40">
        <f t="shared" si="93"/>
        <v>0</v>
      </c>
      <c r="E217" s="40">
        <f t="shared" ref="E217:E218" si="94">E218</f>
        <v>0</v>
      </c>
      <c r="F217" s="152">
        <f t="shared" si="75"/>
        <v>0</v>
      </c>
    </row>
    <row r="218" spans="1:6" s="50" customFormat="1" x14ac:dyDescent="0.2">
      <c r="A218" s="41">
        <v>638000</v>
      </c>
      <c r="B218" s="46" t="s">
        <v>397</v>
      </c>
      <c r="C218" s="40">
        <f t="shared" si="93"/>
        <v>7500</v>
      </c>
      <c r="D218" s="40">
        <f t="shared" si="93"/>
        <v>0</v>
      </c>
      <c r="E218" s="40">
        <f t="shared" si="94"/>
        <v>0</v>
      </c>
      <c r="F218" s="152">
        <f t="shared" si="75"/>
        <v>0</v>
      </c>
    </row>
    <row r="219" spans="1:6" s="28" customFormat="1" x14ac:dyDescent="0.2">
      <c r="A219" s="43">
        <v>638100</v>
      </c>
      <c r="B219" s="44" t="s">
        <v>469</v>
      </c>
      <c r="C219" s="53">
        <v>7500</v>
      </c>
      <c r="D219" s="45">
        <v>0</v>
      </c>
      <c r="E219" s="53">
        <v>0</v>
      </c>
      <c r="F219" s="148">
        <f t="shared" si="75"/>
        <v>0</v>
      </c>
    </row>
    <row r="220" spans="1:6" s="28" customFormat="1" x14ac:dyDescent="0.2">
      <c r="A220" s="34"/>
      <c r="B220" s="76" t="s">
        <v>646</v>
      </c>
      <c r="C220" s="80">
        <f>C190+C212+C217+C209</f>
        <v>1020800</v>
      </c>
      <c r="D220" s="80">
        <f>D190+D212+D217+D209</f>
        <v>1028700</v>
      </c>
      <c r="E220" s="80">
        <f>E190+E212+E217+E209</f>
        <v>0</v>
      </c>
      <c r="F220" s="153">
        <f t="shared" si="75"/>
        <v>100.77390282131663</v>
      </c>
    </row>
    <row r="221" spans="1:6" s="28" customFormat="1" x14ac:dyDescent="0.2">
      <c r="A221" s="37"/>
      <c r="B221" s="39"/>
      <c r="C221" s="62"/>
      <c r="D221" s="62"/>
      <c r="E221" s="62"/>
      <c r="F221" s="149"/>
    </row>
    <row r="222" spans="1:6" s="28" customFormat="1" x14ac:dyDescent="0.2">
      <c r="A222" s="38"/>
      <c r="B222" s="39"/>
      <c r="C222" s="45"/>
      <c r="D222" s="45"/>
      <c r="E222" s="45"/>
      <c r="F222" s="147"/>
    </row>
    <row r="223" spans="1:6" s="28" customFormat="1" x14ac:dyDescent="0.2">
      <c r="A223" s="43" t="s">
        <v>899</v>
      </c>
      <c r="B223" s="46"/>
      <c r="C223" s="45"/>
      <c r="D223" s="45"/>
      <c r="E223" s="45"/>
      <c r="F223" s="147"/>
    </row>
    <row r="224" spans="1:6" s="28" customFormat="1" x14ac:dyDescent="0.2">
      <c r="A224" s="43" t="s">
        <v>651</v>
      </c>
      <c r="B224" s="46"/>
      <c r="C224" s="45"/>
      <c r="D224" s="45"/>
      <c r="E224" s="45"/>
      <c r="F224" s="147"/>
    </row>
    <row r="225" spans="1:6" s="28" customFormat="1" x14ac:dyDescent="0.2">
      <c r="A225" s="43" t="s">
        <v>731</v>
      </c>
      <c r="B225" s="46"/>
      <c r="C225" s="45"/>
      <c r="D225" s="45"/>
      <c r="E225" s="45"/>
      <c r="F225" s="147"/>
    </row>
    <row r="226" spans="1:6" s="28" customFormat="1" x14ac:dyDescent="0.2">
      <c r="A226" s="43" t="s">
        <v>579</v>
      </c>
      <c r="B226" s="46"/>
      <c r="C226" s="45"/>
      <c r="D226" s="45"/>
      <c r="E226" s="45"/>
      <c r="F226" s="147"/>
    </row>
    <row r="227" spans="1:6" s="28" customFormat="1" x14ac:dyDescent="0.2">
      <c r="A227" s="43"/>
      <c r="B227" s="72"/>
      <c r="C227" s="62"/>
      <c r="D227" s="62"/>
      <c r="E227" s="62"/>
      <c r="F227" s="149"/>
    </row>
    <row r="228" spans="1:6" s="28" customFormat="1" x14ac:dyDescent="0.2">
      <c r="A228" s="41">
        <v>410000</v>
      </c>
      <c r="B228" s="42" t="s">
        <v>357</v>
      </c>
      <c r="C228" s="40">
        <f>C229+C233</f>
        <v>275200</v>
      </c>
      <c r="D228" s="40">
        <f>D229+D233</f>
        <v>280600</v>
      </c>
      <c r="E228" s="40">
        <f>E229+E233</f>
        <v>0</v>
      </c>
      <c r="F228" s="152">
        <f t="shared" ref="F228:F243" si="95">D228/C228*100</f>
        <v>101.96220930232558</v>
      </c>
    </row>
    <row r="229" spans="1:6" s="28" customFormat="1" x14ac:dyDescent="0.2">
      <c r="A229" s="41">
        <v>411000</v>
      </c>
      <c r="B229" s="42" t="s">
        <v>474</v>
      </c>
      <c r="C229" s="40">
        <f>SUM(C230:C232)</f>
        <v>76300</v>
      </c>
      <c r="D229" s="40">
        <f>SUM(D230:D232)</f>
        <v>78300</v>
      </c>
      <c r="E229" s="40">
        <f>SUM(E230:E232)</f>
        <v>0</v>
      </c>
      <c r="F229" s="152">
        <f t="shared" si="95"/>
        <v>102.62123197903014</v>
      </c>
    </row>
    <row r="230" spans="1:6" s="28" customFormat="1" x14ac:dyDescent="0.2">
      <c r="A230" s="43">
        <v>411100</v>
      </c>
      <c r="B230" s="44" t="s">
        <v>358</v>
      </c>
      <c r="C230" s="53">
        <v>73000</v>
      </c>
      <c r="D230" s="45">
        <v>74600</v>
      </c>
      <c r="E230" s="53">
        <v>0</v>
      </c>
      <c r="F230" s="148">
        <f t="shared" si="95"/>
        <v>102.1917808219178</v>
      </c>
    </row>
    <row r="231" spans="1:6" s="28" customFormat="1" ht="40.5" x14ac:dyDescent="0.2">
      <c r="A231" s="43">
        <v>411200</v>
      </c>
      <c r="B231" s="44" t="s">
        <v>487</v>
      </c>
      <c r="C231" s="53">
        <v>1300</v>
      </c>
      <c r="D231" s="45">
        <v>1700</v>
      </c>
      <c r="E231" s="53">
        <v>0</v>
      </c>
      <c r="F231" s="148">
        <f t="shared" si="95"/>
        <v>130.76923076923077</v>
      </c>
    </row>
    <row r="232" spans="1:6" s="28" customFormat="1" ht="40.5" x14ac:dyDescent="0.2">
      <c r="A232" s="43">
        <v>411300</v>
      </c>
      <c r="B232" s="44" t="s">
        <v>359</v>
      </c>
      <c r="C232" s="53">
        <v>2000</v>
      </c>
      <c r="D232" s="45">
        <v>2000</v>
      </c>
      <c r="E232" s="53">
        <v>0</v>
      </c>
      <c r="F232" s="148">
        <f t="shared" si="95"/>
        <v>100</v>
      </c>
    </row>
    <row r="233" spans="1:6" s="28" customFormat="1" x14ac:dyDescent="0.2">
      <c r="A233" s="41">
        <v>412000</v>
      </c>
      <c r="B233" s="46" t="s">
        <v>479</v>
      </c>
      <c r="C233" s="40">
        <f>SUM(C234:C242)</f>
        <v>198900</v>
      </c>
      <c r="D233" s="40">
        <f>SUM(D234:D242)</f>
        <v>202300</v>
      </c>
      <c r="E233" s="40">
        <f>SUM(E234:E242)</f>
        <v>0</v>
      </c>
      <c r="F233" s="152">
        <f t="shared" si="95"/>
        <v>101.7094017094017</v>
      </c>
    </row>
    <row r="234" spans="1:6" s="28" customFormat="1" x14ac:dyDescent="0.2">
      <c r="A234" s="43">
        <v>412100</v>
      </c>
      <c r="B234" s="44" t="s">
        <v>361</v>
      </c>
      <c r="C234" s="53">
        <v>6200</v>
      </c>
      <c r="D234" s="45">
        <v>7000</v>
      </c>
      <c r="E234" s="53">
        <v>0</v>
      </c>
      <c r="F234" s="148">
        <f t="shared" si="95"/>
        <v>112.90322580645163</v>
      </c>
    </row>
    <row r="235" spans="1:6" s="28" customFormat="1" ht="40.5" x14ac:dyDescent="0.2">
      <c r="A235" s="43">
        <v>412200</v>
      </c>
      <c r="B235" s="44" t="s">
        <v>488</v>
      </c>
      <c r="C235" s="53">
        <v>4500</v>
      </c>
      <c r="D235" s="45">
        <v>5200</v>
      </c>
      <c r="E235" s="53">
        <v>0</v>
      </c>
      <c r="F235" s="148">
        <f t="shared" si="95"/>
        <v>115.55555555555554</v>
      </c>
    </row>
    <row r="236" spans="1:6" s="28" customFormat="1" x14ac:dyDescent="0.2">
      <c r="A236" s="43">
        <v>412300</v>
      </c>
      <c r="B236" s="44" t="s">
        <v>362</v>
      </c>
      <c r="C236" s="53">
        <v>700</v>
      </c>
      <c r="D236" s="45">
        <v>800</v>
      </c>
      <c r="E236" s="53">
        <v>0</v>
      </c>
      <c r="F236" s="148">
        <f t="shared" si="95"/>
        <v>114.28571428571428</v>
      </c>
    </row>
    <row r="237" spans="1:6" s="28" customFormat="1" x14ac:dyDescent="0.2">
      <c r="A237" s="43">
        <v>412500</v>
      </c>
      <c r="B237" s="44" t="s">
        <v>364</v>
      </c>
      <c r="C237" s="53">
        <v>300</v>
      </c>
      <c r="D237" s="45">
        <v>300</v>
      </c>
      <c r="E237" s="53">
        <v>0</v>
      </c>
      <c r="F237" s="148">
        <f t="shared" si="95"/>
        <v>100</v>
      </c>
    </row>
    <row r="238" spans="1:6" s="28" customFormat="1" x14ac:dyDescent="0.2">
      <c r="A238" s="43">
        <v>412600</v>
      </c>
      <c r="B238" s="44" t="s">
        <v>489</v>
      </c>
      <c r="C238" s="53">
        <v>3500</v>
      </c>
      <c r="D238" s="45">
        <v>4000</v>
      </c>
      <c r="E238" s="53">
        <v>0</v>
      </c>
      <c r="F238" s="148">
        <f t="shared" si="95"/>
        <v>114.28571428571428</v>
      </c>
    </row>
    <row r="239" spans="1:6" s="28" customFormat="1" x14ac:dyDescent="0.2">
      <c r="A239" s="43">
        <v>412700</v>
      </c>
      <c r="B239" s="44" t="s">
        <v>476</v>
      </c>
      <c r="C239" s="53">
        <v>3000</v>
      </c>
      <c r="D239" s="45">
        <v>3000</v>
      </c>
      <c r="E239" s="53">
        <v>0</v>
      </c>
      <c r="F239" s="148">
        <f t="shared" si="95"/>
        <v>100</v>
      </c>
    </row>
    <row r="240" spans="1:6" s="28" customFormat="1" x14ac:dyDescent="0.2">
      <c r="A240" s="43">
        <v>412900</v>
      </c>
      <c r="B240" s="44" t="s">
        <v>703</v>
      </c>
      <c r="C240" s="53">
        <v>180000</v>
      </c>
      <c r="D240" s="45">
        <v>181200</v>
      </c>
      <c r="E240" s="53">
        <v>0</v>
      </c>
      <c r="F240" s="148">
        <f t="shared" si="95"/>
        <v>100.66666666666666</v>
      </c>
    </row>
    <row r="241" spans="1:6" s="28" customFormat="1" x14ac:dyDescent="0.2">
      <c r="A241" s="43">
        <v>412900</v>
      </c>
      <c r="B241" s="48" t="s">
        <v>721</v>
      </c>
      <c r="C241" s="53">
        <v>400</v>
      </c>
      <c r="D241" s="45">
        <v>400</v>
      </c>
      <c r="E241" s="53">
        <v>0</v>
      </c>
      <c r="F241" s="148">
        <f t="shared" si="95"/>
        <v>100</v>
      </c>
    </row>
    <row r="242" spans="1:6" s="28" customFormat="1" x14ac:dyDescent="0.2">
      <c r="A242" s="43">
        <v>412900</v>
      </c>
      <c r="B242" s="48" t="s">
        <v>722</v>
      </c>
      <c r="C242" s="53">
        <v>300</v>
      </c>
      <c r="D242" s="45">
        <v>400</v>
      </c>
      <c r="E242" s="53">
        <v>0</v>
      </c>
      <c r="F242" s="148">
        <f t="shared" si="95"/>
        <v>133.33333333333331</v>
      </c>
    </row>
    <row r="243" spans="1:6" s="28" customFormat="1" x14ac:dyDescent="0.2">
      <c r="A243" s="82"/>
      <c r="B243" s="76" t="s">
        <v>646</v>
      </c>
      <c r="C243" s="80">
        <f>C228+0+0</f>
        <v>275200</v>
      </c>
      <c r="D243" s="80">
        <f>D228+0+0</f>
        <v>280600</v>
      </c>
      <c r="E243" s="80">
        <f>E228+0+0</f>
        <v>0</v>
      </c>
      <c r="F243" s="153">
        <f t="shared" si="95"/>
        <v>101.96220930232558</v>
      </c>
    </row>
    <row r="244" spans="1:6" s="28" customFormat="1" x14ac:dyDescent="0.2">
      <c r="A244" s="61"/>
      <c r="B244" s="39"/>
      <c r="C244" s="62"/>
      <c r="D244" s="62"/>
      <c r="E244" s="62"/>
      <c r="F244" s="149"/>
    </row>
    <row r="245" spans="1:6" s="28" customFormat="1" x14ac:dyDescent="0.2">
      <c r="A245" s="38"/>
      <c r="B245" s="39"/>
      <c r="C245" s="45"/>
      <c r="D245" s="45"/>
      <c r="E245" s="45"/>
      <c r="F245" s="147"/>
    </row>
    <row r="246" spans="1:6" s="28" customFormat="1" x14ac:dyDescent="0.2">
      <c r="A246" s="43" t="s">
        <v>900</v>
      </c>
      <c r="B246" s="46"/>
      <c r="C246" s="45"/>
      <c r="D246" s="45"/>
      <c r="E246" s="45"/>
      <c r="F246" s="147"/>
    </row>
    <row r="247" spans="1:6" s="28" customFormat="1" x14ac:dyDescent="0.2">
      <c r="A247" s="43" t="s">
        <v>651</v>
      </c>
      <c r="B247" s="46"/>
      <c r="C247" s="45"/>
      <c r="D247" s="45"/>
      <c r="E247" s="45"/>
      <c r="F247" s="147"/>
    </row>
    <row r="248" spans="1:6" s="28" customFormat="1" x14ac:dyDescent="0.2">
      <c r="A248" s="43" t="s">
        <v>732</v>
      </c>
      <c r="B248" s="46"/>
      <c r="C248" s="45"/>
      <c r="D248" s="45"/>
      <c r="E248" s="45"/>
      <c r="F248" s="147"/>
    </row>
    <row r="249" spans="1:6" s="28" customFormat="1" x14ac:dyDescent="0.2">
      <c r="A249" s="43" t="s">
        <v>579</v>
      </c>
      <c r="B249" s="46"/>
      <c r="C249" s="45"/>
      <c r="D249" s="45"/>
      <c r="E249" s="45"/>
      <c r="F249" s="147"/>
    </row>
    <row r="250" spans="1:6" s="28" customFormat="1" x14ac:dyDescent="0.2">
      <c r="A250" s="43"/>
      <c r="B250" s="72"/>
      <c r="C250" s="62"/>
      <c r="D250" s="62"/>
      <c r="E250" s="62"/>
      <c r="F250" s="149"/>
    </row>
    <row r="251" spans="1:6" s="28" customFormat="1" x14ac:dyDescent="0.2">
      <c r="A251" s="41">
        <v>410000</v>
      </c>
      <c r="B251" s="42" t="s">
        <v>357</v>
      </c>
      <c r="C251" s="40">
        <f>C252+C259</f>
        <v>185500</v>
      </c>
      <c r="D251" s="40">
        <f>D252+D259</f>
        <v>1330800</v>
      </c>
      <c r="E251" s="40">
        <f>E252+E259</f>
        <v>0</v>
      </c>
      <c r="F251" s="152">
        <f t="shared" ref="F251:F258" si="96">D251/C251*100</f>
        <v>717.41239892183296</v>
      </c>
    </row>
    <row r="252" spans="1:6" s="28" customFormat="1" x14ac:dyDescent="0.2">
      <c r="A252" s="41">
        <v>412000</v>
      </c>
      <c r="B252" s="46" t="s">
        <v>479</v>
      </c>
      <c r="C252" s="40">
        <f>SUM(C253:C258)</f>
        <v>185500</v>
      </c>
      <c r="D252" s="40">
        <f>SUM(D253:D258)</f>
        <v>330800</v>
      </c>
      <c r="E252" s="40">
        <f>SUM(E253:E258)</f>
        <v>0</v>
      </c>
      <c r="F252" s="152">
        <f t="shared" si="96"/>
        <v>178.3288409703504</v>
      </c>
    </row>
    <row r="253" spans="1:6" s="28" customFormat="1" x14ac:dyDescent="0.2">
      <c r="A253" s="51">
        <v>412100</v>
      </c>
      <c r="B253" s="44" t="s">
        <v>361</v>
      </c>
      <c r="C253" s="53">
        <v>20000</v>
      </c>
      <c r="D253" s="45">
        <v>25000</v>
      </c>
      <c r="E253" s="53">
        <v>0</v>
      </c>
      <c r="F253" s="148">
        <f t="shared" si="96"/>
        <v>125</v>
      </c>
    </row>
    <row r="254" spans="1:6" s="28" customFormat="1" ht="40.5" x14ac:dyDescent="0.2">
      <c r="A254" s="43">
        <v>412200</v>
      </c>
      <c r="B254" s="44" t="s">
        <v>488</v>
      </c>
      <c r="C254" s="53">
        <v>1000</v>
      </c>
      <c r="D254" s="45">
        <v>2000</v>
      </c>
      <c r="E254" s="53">
        <v>0</v>
      </c>
      <c r="F254" s="148">
        <f t="shared" si="96"/>
        <v>200</v>
      </c>
    </row>
    <row r="255" spans="1:6" s="28" customFormat="1" x14ac:dyDescent="0.2">
      <c r="A255" s="43">
        <v>412300</v>
      </c>
      <c r="B255" s="44" t="s">
        <v>362</v>
      </c>
      <c r="C255" s="53">
        <v>2000</v>
      </c>
      <c r="D255" s="45">
        <v>3000</v>
      </c>
      <c r="E255" s="53">
        <v>0</v>
      </c>
      <c r="F255" s="148">
        <f t="shared" si="96"/>
        <v>150</v>
      </c>
    </row>
    <row r="256" spans="1:6" s="28" customFormat="1" x14ac:dyDescent="0.2">
      <c r="A256" s="43">
        <v>412400</v>
      </c>
      <c r="B256" s="44" t="s">
        <v>363</v>
      </c>
      <c r="C256" s="53">
        <v>29999.999999999996</v>
      </c>
      <c r="D256" s="45">
        <v>50000</v>
      </c>
      <c r="E256" s="53">
        <v>0</v>
      </c>
      <c r="F256" s="148">
        <f t="shared" si="96"/>
        <v>166.66666666666669</v>
      </c>
    </row>
    <row r="257" spans="1:6" s="28" customFormat="1" x14ac:dyDescent="0.2">
      <c r="A257" s="43">
        <v>412600</v>
      </c>
      <c r="B257" s="44" t="s">
        <v>489</v>
      </c>
      <c r="C257" s="53">
        <v>6000</v>
      </c>
      <c r="D257" s="45">
        <v>20000</v>
      </c>
      <c r="E257" s="53">
        <v>0</v>
      </c>
      <c r="F257" s="148">
        <f t="shared" si="96"/>
        <v>333.33333333333337</v>
      </c>
    </row>
    <row r="258" spans="1:6" s="28" customFormat="1" x14ac:dyDescent="0.2">
      <c r="A258" s="43">
        <v>412900</v>
      </c>
      <c r="B258" s="44" t="s">
        <v>703</v>
      </c>
      <c r="C258" s="53">
        <v>126500</v>
      </c>
      <c r="D258" s="45">
        <v>230800</v>
      </c>
      <c r="E258" s="53">
        <v>0</v>
      </c>
      <c r="F258" s="148">
        <f t="shared" si="96"/>
        <v>182.45059288537547</v>
      </c>
    </row>
    <row r="259" spans="1:6" s="50" customFormat="1" x14ac:dyDescent="0.2">
      <c r="A259" s="41">
        <v>415000</v>
      </c>
      <c r="B259" s="46" t="s">
        <v>319</v>
      </c>
      <c r="C259" s="40">
        <f t="shared" ref="C259" si="97">C260</f>
        <v>0</v>
      </c>
      <c r="D259" s="40">
        <f t="shared" ref="D259" si="98">D260</f>
        <v>1000000</v>
      </c>
      <c r="E259" s="40">
        <f t="shared" ref="E259" si="99">E260</f>
        <v>0</v>
      </c>
      <c r="F259" s="152">
        <v>0</v>
      </c>
    </row>
    <row r="260" spans="1:6" s="28" customFormat="1" x14ac:dyDescent="0.2">
      <c r="A260" s="43">
        <v>415200</v>
      </c>
      <c r="B260" s="44" t="s">
        <v>667</v>
      </c>
      <c r="C260" s="53">
        <v>0</v>
      </c>
      <c r="D260" s="45">
        <v>1000000</v>
      </c>
      <c r="E260" s="53">
        <v>0</v>
      </c>
      <c r="F260" s="148">
        <v>0</v>
      </c>
    </row>
    <row r="261" spans="1:6" s="28" customFormat="1" x14ac:dyDescent="0.2">
      <c r="A261" s="82"/>
      <c r="B261" s="76" t="s">
        <v>646</v>
      </c>
      <c r="C261" s="80">
        <f>C251+0</f>
        <v>185500</v>
      </c>
      <c r="D261" s="80">
        <f>D251+0</f>
        <v>1330800</v>
      </c>
      <c r="E261" s="80">
        <f>E251+0</f>
        <v>0</v>
      </c>
      <c r="F261" s="153">
        <f>D261/C261*100</f>
        <v>717.41239892183296</v>
      </c>
    </row>
    <row r="262" spans="1:6" s="28" customFormat="1" x14ac:dyDescent="0.2">
      <c r="A262" s="61"/>
      <c r="B262" s="39"/>
      <c r="C262" s="62"/>
      <c r="D262" s="62"/>
      <c r="E262" s="62"/>
      <c r="F262" s="149"/>
    </row>
    <row r="263" spans="1:6" s="28" customFormat="1" x14ac:dyDescent="0.2">
      <c r="A263" s="61"/>
      <c r="B263" s="39"/>
      <c r="C263" s="62"/>
      <c r="D263" s="62"/>
      <c r="E263" s="62"/>
      <c r="F263" s="149"/>
    </row>
    <row r="264" spans="1:6" s="28" customFormat="1" x14ac:dyDescent="0.2">
      <c r="A264" s="43" t="s">
        <v>901</v>
      </c>
      <c r="B264" s="46"/>
      <c r="C264" s="62"/>
      <c r="D264" s="62"/>
      <c r="E264" s="62"/>
      <c r="F264" s="149"/>
    </row>
    <row r="265" spans="1:6" s="28" customFormat="1" x14ac:dyDescent="0.2">
      <c r="A265" s="43" t="s">
        <v>650</v>
      </c>
      <c r="B265" s="46"/>
      <c r="C265" s="62"/>
      <c r="D265" s="62"/>
      <c r="E265" s="62"/>
      <c r="F265" s="149"/>
    </row>
    <row r="266" spans="1:6" s="28" customFormat="1" x14ac:dyDescent="0.2">
      <c r="A266" s="43" t="s">
        <v>733</v>
      </c>
      <c r="B266" s="46"/>
      <c r="C266" s="62"/>
      <c r="D266" s="62"/>
      <c r="E266" s="62"/>
      <c r="F266" s="149"/>
    </row>
    <row r="267" spans="1:6" s="28" customFormat="1" x14ac:dyDescent="0.2">
      <c r="A267" s="43" t="s">
        <v>579</v>
      </c>
      <c r="B267" s="46"/>
      <c r="C267" s="62"/>
      <c r="D267" s="62"/>
      <c r="E267" s="62"/>
      <c r="F267" s="149"/>
    </row>
    <row r="268" spans="1:6" s="28" customFormat="1" x14ac:dyDescent="0.2">
      <c r="A268" s="43"/>
      <c r="B268" s="72"/>
      <c r="C268" s="62"/>
      <c r="D268" s="62"/>
      <c r="E268" s="62"/>
      <c r="F268" s="149"/>
    </row>
    <row r="269" spans="1:6" s="50" customFormat="1" x14ac:dyDescent="0.2">
      <c r="A269" s="41">
        <v>410000</v>
      </c>
      <c r="B269" s="42" t="s">
        <v>357</v>
      </c>
      <c r="C269" s="40">
        <f t="shared" ref="C269" si="100">C270+C275</f>
        <v>506500</v>
      </c>
      <c r="D269" s="40">
        <f t="shared" ref="D269" si="101">D270+D275</f>
        <v>524100</v>
      </c>
      <c r="E269" s="40">
        <f t="shared" ref="E269" si="102">E270+E275</f>
        <v>0</v>
      </c>
      <c r="F269" s="152">
        <f t="shared" ref="F269:F293" si="103">D269/C269*100</f>
        <v>103.47482724580455</v>
      </c>
    </row>
    <row r="270" spans="1:6" s="50" customFormat="1" x14ac:dyDescent="0.2">
      <c r="A270" s="41">
        <v>411000</v>
      </c>
      <c r="B270" s="42" t="s">
        <v>474</v>
      </c>
      <c r="C270" s="40">
        <f t="shared" ref="C270" si="104">SUM(C271:C274)</f>
        <v>248900</v>
      </c>
      <c r="D270" s="40">
        <f t="shared" ref="D270" si="105">SUM(D271:D274)</f>
        <v>257100</v>
      </c>
      <c r="E270" s="40">
        <f t="shared" ref="E270" si="106">SUM(E271:E274)</f>
        <v>0</v>
      </c>
      <c r="F270" s="152">
        <f t="shared" si="103"/>
        <v>103.29449578143833</v>
      </c>
    </row>
    <row r="271" spans="1:6" s="28" customFormat="1" x14ac:dyDescent="0.2">
      <c r="A271" s="43">
        <v>411100</v>
      </c>
      <c r="B271" s="44" t="s">
        <v>358</v>
      </c>
      <c r="C271" s="53">
        <v>220000</v>
      </c>
      <c r="D271" s="45">
        <v>230000</v>
      </c>
      <c r="E271" s="53">
        <v>0</v>
      </c>
      <c r="F271" s="148">
        <f t="shared" si="103"/>
        <v>104.54545454545455</v>
      </c>
    </row>
    <row r="272" spans="1:6" s="28" customFormat="1" ht="40.5" x14ac:dyDescent="0.2">
      <c r="A272" s="43">
        <v>411200</v>
      </c>
      <c r="B272" s="44" t="s">
        <v>487</v>
      </c>
      <c r="C272" s="53">
        <v>18100</v>
      </c>
      <c r="D272" s="45">
        <v>15200</v>
      </c>
      <c r="E272" s="53">
        <v>0</v>
      </c>
      <c r="F272" s="148">
        <f t="shared" si="103"/>
        <v>83.97790055248619</v>
      </c>
    </row>
    <row r="273" spans="1:6" s="28" customFormat="1" ht="40.5" x14ac:dyDescent="0.2">
      <c r="A273" s="43">
        <v>411300</v>
      </c>
      <c r="B273" s="44" t="s">
        <v>359</v>
      </c>
      <c r="C273" s="53">
        <v>6000</v>
      </c>
      <c r="D273" s="45">
        <v>7100</v>
      </c>
      <c r="E273" s="53">
        <v>0</v>
      </c>
      <c r="F273" s="148">
        <f t="shared" si="103"/>
        <v>118.33333333333333</v>
      </c>
    </row>
    <row r="274" spans="1:6" s="28" customFormat="1" x14ac:dyDescent="0.2">
      <c r="A274" s="43">
        <v>411400</v>
      </c>
      <c r="B274" s="44" t="s">
        <v>360</v>
      </c>
      <c r="C274" s="53">
        <v>4800</v>
      </c>
      <c r="D274" s="45">
        <v>4800</v>
      </c>
      <c r="E274" s="53">
        <v>0</v>
      </c>
      <c r="F274" s="148">
        <f t="shared" si="103"/>
        <v>100</v>
      </c>
    </row>
    <row r="275" spans="1:6" s="50" customFormat="1" x14ac:dyDescent="0.2">
      <c r="A275" s="41">
        <v>412000</v>
      </c>
      <c r="B275" s="46" t="s">
        <v>479</v>
      </c>
      <c r="C275" s="40">
        <f>SUM(C276:C286)</f>
        <v>257600</v>
      </c>
      <c r="D275" s="40">
        <f>SUM(D276:D286)</f>
        <v>267000</v>
      </c>
      <c r="E275" s="40">
        <f>SUM(E276:E286)</f>
        <v>0</v>
      </c>
      <c r="F275" s="152">
        <f t="shared" si="103"/>
        <v>103.64906832298138</v>
      </c>
    </row>
    <row r="276" spans="1:6" s="28" customFormat="1" x14ac:dyDescent="0.2">
      <c r="A276" s="43">
        <v>412100</v>
      </c>
      <c r="B276" s="44" t="s">
        <v>361</v>
      </c>
      <c r="C276" s="53">
        <v>45800</v>
      </c>
      <c r="D276" s="45">
        <v>45800</v>
      </c>
      <c r="E276" s="53">
        <v>0</v>
      </c>
      <c r="F276" s="148">
        <f t="shared" si="103"/>
        <v>100</v>
      </c>
    </row>
    <row r="277" spans="1:6" s="28" customFormat="1" ht="40.5" x14ac:dyDescent="0.2">
      <c r="A277" s="43">
        <v>412200</v>
      </c>
      <c r="B277" s="44" t="s">
        <v>488</v>
      </c>
      <c r="C277" s="53">
        <v>17000</v>
      </c>
      <c r="D277" s="45">
        <v>17500</v>
      </c>
      <c r="E277" s="53">
        <v>0</v>
      </c>
      <c r="F277" s="148">
        <f t="shared" si="103"/>
        <v>102.94117647058823</v>
      </c>
    </row>
    <row r="278" spans="1:6" s="28" customFormat="1" x14ac:dyDescent="0.2">
      <c r="A278" s="43">
        <v>412300</v>
      </c>
      <c r="B278" s="44" t="s">
        <v>362</v>
      </c>
      <c r="C278" s="53">
        <v>3400</v>
      </c>
      <c r="D278" s="45">
        <v>3300</v>
      </c>
      <c r="E278" s="53">
        <v>0</v>
      </c>
      <c r="F278" s="148">
        <f t="shared" si="103"/>
        <v>97.058823529411768</v>
      </c>
    </row>
    <row r="279" spans="1:6" s="28" customFormat="1" x14ac:dyDescent="0.2">
      <c r="A279" s="43">
        <v>412500</v>
      </c>
      <c r="B279" s="44" t="s">
        <v>364</v>
      </c>
      <c r="C279" s="53">
        <v>500</v>
      </c>
      <c r="D279" s="45">
        <v>500</v>
      </c>
      <c r="E279" s="53">
        <v>0</v>
      </c>
      <c r="F279" s="148">
        <f t="shared" si="103"/>
        <v>100</v>
      </c>
    </row>
    <row r="280" spans="1:6" s="28" customFormat="1" x14ac:dyDescent="0.2">
      <c r="A280" s="43">
        <v>412600</v>
      </c>
      <c r="B280" s="44" t="s">
        <v>489</v>
      </c>
      <c r="C280" s="53">
        <v>5000</v>
      </c>
      <c r="D280" s="45">
        <v>6500</v>
      </c>
      <c r="E280" s="53">
        <v>0</v>
      </c>
      <c r="F280" s="148">
        <f t="shared" si="103"/>
        <v>130</v>
      </c>
    </row>
    <row r="281" spans="1:6" s="28" customFormat="1" x14ac:dyDescent="0.2">
      <c r="A281" s="43">
        <v>412700</v>
      </c>
      <c r="B281" s="44" t="s">
        <v>476</v>
      </c>
      <c r="C281" s="53">
        <v>8100</v>
      </c>
      <c r="D281" s="45">
        <v>11500</v>
      </c>
      <c r="E281" s="53">
        <v>0</v>
      </c>
      <c r="F281" s="148">
        <f t="shared" si="103"/>
        <v>141.97530864197532</v>
      </c>
    </row>
    <row r="282" spans="1:6" s="28" customFormat="1" x14ac:dyDescent="0.2">
      <c r="A282" s="43">
        <v>412900</v>
      </c>
      <c r="B282" s="44" t="s">
        <v>888</v>
      </c>
      <c r="C282" s="53">
        <v>4500</v>
      </c>
      <c r="D282" s="45">
        <v>7700</v>
      </c>
      <c r="E282" s="53">
        <v>0</v>
      </c>
      <c r="F282" s="148">
        <f t="shared" si="103"/>
        <v>171.11111111111111</v>
      </c>
    </row>
    <row r="283" spans="1:6" s="28" customFormat="1" x14ac:dyDescent="0.2">
      <c r="A283" s="43">
        <v>412900</v>
      </c>
      <c r="B283" s="48" t="s">
        <v>703</v>
      </c>
      <c r="C283" s="53">
        <v>169900</v>
      </c>
      <c r="D283" s="45">
        <v>171500</v>
      </c>
      <c r="E283" s="53">
        <v>0</v>
      </c>
      <c r="F283" s="148">
        <f t="shared" si="103"/>
        <v>100.9417304296645</v>
      </c>
    </row>
    <row r="284" spans="1:6" s="28" customFormat="1" x14ac:dyDescent="0.2">
      <c r="A284" s="43">
        <v>412900</v>
      </c>
      <c r="B284" s="48" t="s">
        <v>721</v>
      </c>
      <c r="C284" s="53">
        <v>1900</v>
      </c>
      <c r="D284" s="45">
        <v>2000</v>
      </c>
      <c r="E284" s="53">
        <v>0</v>
      </c>
      <c r="F284" s="148">
        <f t="shared" si="103"/>
        <v>105.26315789473684</v>
      </c>
    </row>
    <row r="285" spans="1:6" s="28" customFormat="1" x14ac:dyDescent="0.2">
      <c r="A285" s="43">
        <v>412900</v>
      </c>
      <c r="B285" s="48" t="s">
        <v>723</v>
      </c>
      <c r="C285" s="53">
        <v>500</v>
      </c>
      <c r="D285" s="45">
        <v>600</v>
      </c>
      <c r="E285" s="53">
        <v>0</v>
      </c>
      <c r="F285" s="148">
        <f t="shared" si="103"/>
        <v>120</v>
      </c>
    </row>
    <row r="286" spans="1:6" s="28" customFormat="1" x14ac:dyDescent="0.2">
      <c r="A286" s="43">
        <v>412900</v>
      </c>
      <c r="B286" s="44" t="s">
        <v>705</v>
      </c>
      <c r="C286" s="53">
        <v>1000</v>
      </c>
      <c r="D286" s="45">
        <v>100</v>
      </c>
      <c r="E286" s="53">
        <v>0</v>
      </c>
      <c r="F286" s="148">
        <f t="shared" si="103"/>
        <v>10</v>
      </c>
    </row>
    <row r="287" spans="1:6" s="50" customFormat="1" x14ac:dyDescent="0.2">
      <c r="A287" s="41">
        <v>510000</v>
      </c>
      <c r="B287" s="46" t="s">
        <v>423</v>
      </c>
      <c r="C287" s="40">
        <f>C288+0</f>
        <v>1700</v>
      </c>
      <c r="D287" s="40">
        <f>D288+0</f>
        <v>5900</v>
      </c>
      <c r="E287" s="40">
        <f>E288+0</f>
        <v>0</v>
      </c>
      <c r="F287" s="152">
        <f t="shared" si="103"/>
        <v>347.05882352941177</v>
      </c>
    </row>
    <row r="288" spans="1:6" s="50" customFormat="1" x14ac:dyDescent="0.2">
      <c r="A288" s="41">
        <v>511000</v>
      </c>
      <c r="B288" s="46" t="s">
        <v>424</v>
      </c>
      <c r="C288" s="40">
        <f t="shared" ref="C288" si="107">SUM(C289)</f>
        <v>1700</v>
      </c>
      <c r="D288" s="40">
        <f t="shared" ref="D288" si="108">SUM(D289)</f>
        <v>5900</v>
      </c>
      <c r="E288" s="40">
        <f t="shared" ref="E288" si="109">SUM(E289)</f>
        <v>0</v>
      </c>
      <c r="F288" s="152">
        <f t="shared" si="103"/>
        <v>347.05882352941177</v>
      </c>
    </row>
    <row r="289" spans="1:6" s="28" customFormat="1" x14ac:dyDescent="0.2">
      <c r="A289" s="43">
        <v>511300</v>
      </c>
      <c r="B289" s="44" t="s">
        <v>427</v>
      </c>
      <c r="C289" s="53">
        <v>1700</v>
      </c>
      <c r="D289" s="45">
        <v>5900</v>
      </c>
      <c r="E289" s="53">
        <v>0</v>
      </c>
      <c r="F289" s="148">
        <f t="shared" si="103"/>
        <v>347.05882352941177</v>
      </c>
    </row>
    <row r="290" spans="1:6" s="50" customFormat="1" x14ac:dyDescent="0.2">
      <c r="A290" s="41">
        <v>630000</v>
      </c>
      <c r="B290" s="46" t="s">
        <v>729</v>
      </c>
      <c r="C290" s="40">
        <f t="shared" ref="C290:D291" si="110">C291</f>
        <v>900</v>
      </c>
      <c r="D290" s="40">
        <f t="shared" si="110"/>
        <v>0</v>
      </c>
      <c r="E290" s="40">
        <f t="shared" ref="E290:E291" si="111">E291</f>
        <v>0</v>
      </c>
      <c r="F290" s="152">
        <f t="shared" si="103"/>
        <v>0</v>
      </c>
    </row>
    <row r="291" spans="1:6" s="50" customFormat="1" x14ac:dyDescent="0.2">
      <c r="A291" s="41">
        <v>638000</v>
      </c>
      <c r="B291" s="46" t="s">
        <v>397</v>
      </c>
      <c r="C291" s="40">
        <f t="shared" si="110"/>
        <v>900</v>
      </c>
      <c r="D291" s="40">
        <f t="shared" si="110"/>
        <v>0</v>
      </c>
      <c r="E291" s="40">
        <f t="shared" si="111"/>
        <v>0</v>
      </c>
      <c r="F291" s="152">
        <f t="shared" si="103"/>
        <v>0</v>
      </c>
    </row>
    <row r="292" spans="1:6" s="28" customFormat="1" x14ac:dyDescent="0.2">
      <c r="A292" s="43">
        <v>638100</v>
      </c>
      <c r="B292" s="44" t="s">
        <v>469</v>
      </c>
      <c r="C292" s="53">
        <v>900</v>
      </c>
      <c r="D292" s="45">
        <v>0</v>
      </c>
      <c r="E292" s="53">
        <v>0</v>
      </c>
      <c r="F292" s="148">
        <f t="shared" si="103"/>
        <v>0</v>
      </c>
    </row>
    <row r="293" spans="1:6" s="28" customFormat="1" x14ac:dyDescent="0.2">
      <c r="A293" s="34"/>
      <c r="B293" s="76" t="s">
        <v>646</v>
      </c>
      <c r="C293" s="80">
        <f>C269+C287+C290</f>
        <v>509100</v>
      </c>
      <c r="D293" s="80">
        <f>D269+D287+D290</f>
        <v>530000</v>
      </c>
      <c r="E293" s="80">
        <f>E269+E287+E290</f>
        <v>0</v>
      </c>
      <c r="F293" s="153">
        <f t="shared" si="103"/>
        <v>104.10528383421725</v>
      </c>
    </row>
    <row r="294" spans="1:6" s="28" customFormat="1" x14ac:dyDescent="0.2">
      <c r="A294" s="38"/>
      <c r="B294" s="39"/>
      <c r="C294" s="45"/>
      <c r="D294" s="45"/>
      <c r="E294" s="45"/>
      <c r="F294" s="147"/>
    </row>
    <row r="295" spans="1:6" s="28" customFormat="1" x14ac:dyDescent="0.2">
      <c r="A295" s="38"/>
      <c r="B295" s="39"/>
      <c r="C295" s="45"/>
      <c r="D295" s="45"/>
      <c r="E295" s="45"/>
      <c r="F295" s="147"/>
    </row>
    <row r="296" spans="1:6" s="28" customFormat="1" x14ac:dyDescent="0.2">
      <c r="A296" s="43" t="s">
        <v>902</v>
      </c>
      <c r="B296" s="46"/>
      <c r="C296" s="45"/>
      <c r="D296" s="45"/>
      <c r="E296" s="45"/>
      <c r="F296" s="147"/>
    </row>
    <row r="297" spans="1:6" s="28" customFormat="1" x14ac:dyDescent="0.2">
      <c r="A297" s="43" t="s">
        <v>652</v>
      </c>
      <c r="B297" s="46"/>
      <c r="C297" s="45"/>
      <c r="D297" s="45"/>
      <c r="E297" s="45"/>
      <c r="F297" s="147"/>
    </row>
    <row r="298" spans="1:6" s="28" customFormat="1" x14ac:dyDescent="0.2">
      <c r="A298" s="43" t="s">
        <v>727</v>
      </c>
      <c r="B298" s="46"/>
      <c r="C298" s="45"/>
      <c r="D298" s="45"/>
      <c r="E298" s="45"/>
      <c r="F298" s="147"/>
    </row>
    <row r="299" spans="1:6" s="28" customFormat="1" x14ac:dyDescent="0.2">
      <c r="A299" s="43" t="s">
        <v>579</v>
      </c>
      <c r="B299" s="46"/>
      <c r="C299" s="45"/>
      <c r="D299" s="45"/>
      <c r="E299" s="45"/>
      <c r="F299" s="147"/>
    </row>
    <row r="300" spans="1:6" s="28" customFormat="1" x14ac:dyDescent="0.2">
      <c r="A300" s="43"/>
      <c r="B300" s="72"/>
      <c r="C300" s="62"/>
      <c r="D300" s="62"/>
      <c r="E300" s="62"/>
      <c r="F300" s="149"/>
    </row>
    <row r="301" spans="1:6" s="28" customFormat="1" x14ac:dyDescent="0.2">
      <c r="A301" s="41">
        <v>410000</v>
      </c>
      <c r="B301" s="42" t="s">
        <v>357</v>
      </c>
      <c r="C301" s="40">
        <f t="shared" ref="C301" si="112">C302+C307</f>
        <v>3449200</v>
      </c>
      <c r="D301" s="40">
        <f t="shared" ref="D301" si="113">D302+D307</f>
        <v>3781900</v>
      </c>
      <c r="E301" s="40">
        <f t="shared" ref="E301" si="114">E302+E307</f>
        <v>0</v>
      </c>
      <c r="F301" s="152">
        <f t="shared" ref="F301:F329" si="115">D301/C301*100</f>
        <v>109.64571494839383</v>
      </c>
    </row>
    <row r="302" spans="1:6" s="28" customFormat="1" x14ac:dyDescent="0.2">
      <c r="A302" s="41">
        <v>411000</v>
      </c>
      <c r="B302" s="42" t="s">
        <v>474</v>
      </c>
      <c r="C302" s="40">
        <f t="shared" ref="C302" si="116">SUM(C303:C306)</f>
        <v>3071400</v>
      </c>
      <c r="D302" s="40">
        <f t="shared" ref="D302" si="117">SUM(D303:D306)</f>
        <v>3346200</v>
      </c>
      <c r="E302" s="40">
        <f t="shared" ref="E302" si="118">SUM(E303:E306)</f>
        <v>0</v>
      </c>
      <c r="F302" s="152">
        <f t="shared" si="115"/>
        <v>108.94705997265091</v>
      </c>
    </row>
    <row r="303" spans="1:6" s="28" customFormat="1" x14ac:dyDescent="0.2">
      <c r="A303" s="43">
        <v>411100</v>
      </c>
      <c r="B303" s="44" t="s">
        <v>358</v>
      </c>
      <c r="C303" s="53">
        <v>2564800</v>
      </c>
      <c r="D303" s="45">
        <v>2778700</v>
      </c>
      <c r="E303" s="53">
        <v>0</v>
      </c>
      <c r="F303" s="148">
        <f t="shared" si="115"/>
        <v>108.33983156581411</v>
      </c>
    </row>
    <row r="304" spans="1:6" s="28" customFormat="1" ht="40.5" x14ac:dyDescent="0.2">
      <c r="A304" s="43">
        <v>411200</v>
      </c>
      <c r="B304" s="44" t="s">
        <v>487</v>
      </c>
      <c r="C304" s="53">
        <v>461100</v>
      </c>
      <c r="D304" s="45">
        <v>435500</v>
      </c>
      <c r="E304" s="53">
        <v>0</v>
      </c>
      <c r="F304" s="148">
        <f t="shared" si="115"/>
        <v>94.448058989373237</v>
      </c>
    </row>
    <row r="305" spans="1:6" s="28" customFormat="1" ht="40.5" x14ac:dyDescent="0.2">
      <c r="A305" s="43">
        <v>411300</v>
      </c>
      <c r="B305" s="44" t="s">
        <v>359</v>
      </c>
      <c r="C305" s="53">
        <v>9200</v>
      </c>
      <c r="D305" s="45">
        <v>9200</v>
      </c>
      <c r="E305" s="53">
        <v>0</v>
      </c>
      <c r="F305" s="148">
        <f t="shared" si="115"/>
        <v>100</v>
      </c>
    </row>
    <row r="306" spans="1:6" s="28" customFormat="1" x14ac:dyDescent="0.2">
      <c r="A306" s="43">
        <v>411400</v>
      </c>
      <c r="B306" s="44" t="s">
        <v>360</v>
      </c>
      <c r="C306" s="53">
        <v>36300</v>
      </c>
      <c r="D306" s="45">
        <v>122800</v>
      </c>
      <c r="E306" s="53">
        <v>0</v>
      </c>
      <c r="F306" s="148">
        <f t="shared" si="115"/>
        <v>338.29201101928373</v>
      </c>
    </row>
    <row r="307" spans="1:6" s="28" customFormat="1" x14ac:dyDescent="0.2">
      <c r="A307" s="41">
        <v>412000</v>
      </c>
      <c r="B307" s="46" t="s">
        <v>479</v>
      </c>
      <c r="C307" s="40">
        <f>SUM(C308:C320)</f>
        <v>377800</v>
      </c>
      <c r="D307" s="40">
        <f>SUM(D308:D320)</f>
        <v>435700</v>
      </c>
      <c r="E307" s="40">
        <f>SUM(E308:E320)</f>
        <v>0</v>
      </c>
      <c r="F307" s="152">
        <f t="shared" si="115"/>
        <v>115.32556908417151</v>
      </c>
    </row>
    <row r="308" spans="1:6" s="28" customFormat="1" ht="40.5" x14ac:dyDescent="0.2">
      <c r="A308" s="43">
        <v>412200</v>
      </c>
      <c r="B308" s="44" t="s">
        <v>488</v>
      </c>
      <c r="C308" s="53">
        <v>188800</v>
      </c>
      <c r="D308" s="45">
        <v>201200</v>
      </c>
      <c r="E308" s="53">
        <v>0</v>
      </c>
      <c r="F308" s="148">
        <f t="shared" si="115"/>
        <v>106.56779661016948</v>
      </c>
    </row>
    <row r="309" spans="1:6" s="28" customFormat="1" x14ac:dyDescent="0.2">
      <c r="A309" s="43">
        <v>412300</v>
      </c>
      <c r="B309" s="44" t="s">
        <v>362</v>
      </c>
      <c r="C309" s="53">
        <v>30200</v>
      </c>
      <c r="D309" s="45">
        <v>31600</v>
      </c>
      <c r="E309" s="53">
        <v>0</v>
      </c>
      <c r="F309" s="148">
        <f t="shared" si="115"/>
        <v>104.63576158940397</v>
      </c>
    </row>
    <row r="310" spans="1:6" s="28" customFormat="1" x14ac:dyDescent="0.2">
      <c r="A310" s="43">
        <v>412400</v>
      </c>
      <c r="B310" s="44" t="s">
        <v>363</v>
      </c>
      <c r="C310" s="53">
        <v>1000</v>
      </c>
      <c r="D310" s="45">
        <v>1500</v>
      </c>
      <c r="E310" s="53">
        <v>0</v>
      </c>
      <c r="F310" s="148">
        <f t="shared" si="115"/>
        <v>150</v>
      </c>
    </row>
    <row r="311" spans="1:6" s="28" customFormat="1" x14ac:dyDescent="0.2">
      <c r="A311" s="43">
        <v>412500</v>
      </c>
      <c r="B311" s="44" t="s">
        <v>364</v>
      </c>
      <c r="C311" s="53">
        <v>34300</v>
      </c>
      <c r="D311" s="45">
        <v>67800</v>
      </c>
      <c r="E311" s="53">
        <v>0</v>
      </c>
      <c r="F311" s="148">
        <f t="shared" si="115"/>
        <v>197.66763848396502</v>
      </c>
    </row>
    <row r="312" spans="1:6" s="28" customFormat="1" x14ac:dyDescent="0.2">
      <c r="A312" s="43">
        <v>412600</v>
      </c>
      <c r="B312" s="44" t="s">
        <v>489</v>
      </c>
      <c r="C312" s="53">
        <v>27500</v>
      </c>
      <c r="D312" s="45">
        <v>28300</v>
      </c>
      <c r="E312" s="53">
        <v>0</v>
      </c>
      <c r="F312" s="148">
        <f t="shared" si="115"/>
        <v>102.90909090909091</v>
      </c>
    </row>
    <row r="313" spans="1:6" s="28" customFormat="1" x14ac:dyDescent="0.2">
      <c r="A313" s="43">
        <v>412700</v>
      </c>
      <c r="B313" s="44" t="s">
        <v>476</v>
      </c>
      <c r="C313" s="53">
        <v>45000</v>
      </c>
      <c r="D313" s="45">
        <v>46500</v>
      </c>
      <c r="E313" s="53">
        <v>0</v>
      </c>
      <c r="F313" s="148">
        <f t="shared" si="115"/>
        <v>103.33333333333334</v>
      </c>
    </row>
    <row r="314" spans="1:6" s="28" customFormat="1" x14ac:dyDescent="0.2">
      <c r="A314" s="43">
        <v>412800</v>
      </c>
      <c r="B314" s="44" t="s">
        <v>490</v>
      </c>
      <c r="C314" s="53">
        <v>2000</v>
      </c>
      <c r="D314" s="45">
        <v>3000</v>
      </c>
      <c r="E314" s="53">
        <v>0</v>
      </c>
      <c r="F314" s="148">
        <f t="shared" si="115"/>
        <v>150</v>
      </c>
    </row>
    <row r="315" spans="1:6" s="28" customFormat="1" x14ac:dyDescent="0.2">
      <c r="A315" s="43">
        <v>412900</v>
      </c>
      <c r="B315" s="44" t="s">
        <v>888</v>
      </c>
      <c r="C315" s="53">
        <v>7000</v>
      </c>
      <c r="D315" s="45">
        <v>7000</v>
      </c>
      <c r="E315" s="53">
        <v>0</v>
      </c>
      <c r="F315" s="148">
        <f t="shared" si="115"/>
        <v>100</v>
      </c>
    </row>
    <row r="316" spans="1:6" s="28" customFormat="1" x14ac:dyDescent="0.2">
      <c r="A316" s="43">
        <v>412900</v>
      </c>
      <c r="B316" s="44" t="s">
        <v>703</v>
      </c>
      <c r="C316" s="53">
        <v>17000</v>
      </c>
      <c r="D316" s="45">
        <v>18000</v>
      </c>
      <c r="E316" s="53">
        <v>0</v>
      </c>
      <c r="F316" s="148">
        <f t="shared" si="115"/>
        <v>105.88235294117648</v>
      </c>
    </row>
    <row r="317" spans="1:6" s="28" customFormat="1" x14ac:dyDescent="0.2">
      <c r="A317" s="43">
        <v>412900</v>
      </c>
      <c r="B317" s="44" t="s">
        <v>721</v>
      </c>
      <c r="C317" s="53">
        <v>13000</v>
      </c>
      <c r="D317" s="45">
        <v>18700</v>
      </c>
      <c r="E317" s="53">
        <v>0</v>
      </c>
      <c r="F317" s="148">
        <f t="shared" si="115"/>
        <v>143.84615384615384</v>
      </c>
    </row>
    <row r="318" spans="1:6" s="28" customFormat="1" x14ac:dyDescent="0.2">
      <c r="A318" s="43">
        <v>412900</v>
      </c>
      <c r="B318" s="48" t="s">
        <v>722</v>
      </c>
      <c r="C318" s="53">
        <v>700</v>
      </c>
      <c r="D318" s="45">
        <v>800</v>
      </c>
      <c r="E318" s="53">
        <v>0</v>
      </c>
      <c r="F318" s="148">
        <f t="shared" si="115"/>
        <v>114.28571428571428</v>
      </c>
    </row>
    <row r="319" spans="1:6" s="28" customFormat="1" x14ac:dyDescent="0.2">
      <c r="A319" s="43">
        <v>412900</v>
      </c>
      <c r="B319" s="44" t="s">
        <v>723</v>
      </c>
      <c r="C319" s="53">
        <v>5300</v>
      </c>
      <c r="D319" s="45">
        <v>5300</v>
      </c>
      <c r="E319" s="53">
        <v>0</v>
      </c>
      <c r="F319" s="148">
        <f t="shared" si="115"/>
        <v>100</v>
      </c>
    </row>
    <row r="320" spans="1:6" s="28" customFormat="1" x14ac:dyDescent="0.2">
      <c r="A320" s="43">
        <v>412900</v>
      </c>
      <c r="B320" s="44" t="s">
        <v>705</v>
      </c>
      <c r="C320" s="53">
        <v>6000</v>
      </c>
      <c r="D320" s="45">
        <v>6000</v>
      </c>
      <c r="E320" s="53">
        <v>0</v>
      </c>
      <c r="F320" s="148">
        <f t="shared" si="115"/>
        <v>100</v>
      </c>
    </row>
    <row r="321" spans="1:6" s="28" customFormat="1" x14ac:dyDescent="0.2">
      <c r="A321" s="41">
        <v>510000</v>
      </c>
      <c r="B321" s="46" t="s">
        <v>423</v>
      </c>
      <c r="C321" s="40">
        <f>C322+C324+0</f>
        <v>15000</v>
      </c>
      <c r="D321" s="40">
        <f>D322+D324+0</f>
        <v>15000</v>
      </c>
      <c r="E321" s="40">
        <f>E322+E324+0</f>
        <v>0</v>
      </c>
      <c r="F321" s="152">
        <f t="shared" si="115"/>
        <v>100</v>
      </c>
    </row>
    <row r="322" spans="1:6" s="28" customFormat="1" x14ac:dyDescent="0.2">
      <c r="A322" s="41">
        <v>511000</v>
      </c>
      <c r="B322" s="46" t="s">
        <v>424</v>
      </c>
      <c r="C322" s="40">
        <f>SUM(C323:C323)</f>
        <v>12000</v>
      </c>
      <c r="D322" s="40">
        <f>SUM(D323:D323)</f>
        <v>12000</v>
      </c>
      <c r="E322" s="40">
        <f>SUM(E323:E323)</f>
        <v>0</v>
      </c>
      <c r="F322" s="152">
        <f t="shared" si="115"/>
        <v>100</v>
      </c>
    </row>
    <row r="323" spans="1:6" s="28" customFormat="1" x14ac:dyDescent="0.2">
      <c r="A323" s="43">
        <v>511300</v>
      </c>
      <c r="B323" s="44" t="s">
        <v>427</v>
      </c>
      <c r="C323" s="53">
        <v>12000</v>
      </c>
      <c r="D323" s="45">
        <v>12000</v>
      </c>
      <c r="E323" s="53">
        <v>0</v>
      </c>
      <c r="F323" s="148">
        <f t="shared" si="115"/>
        <v>100</v>
      </c>
    </row>
    <row r="324" spans="1:6" s="50" customFormat="1" x14ac:dyDescent="0.2">
      <c r="A324" s="41">
        <v>516000</v>
      </c>
      <c r="B324" s="46" t="s">
        <v>434</v>
      </c>
      <c r="C324" s="40">
        <f t="shared" ref="C324" si="119">C325</f>
        <v>3000</v>
      </c>
      <c r="D324" s="40">
        <f>D325</f>
        <v>3000</v>
      </c>
      <c r="E324" s="40">
        <f t="shared" ref="E324" si="120">E325</f>
        <v>0</v>
      </c>
      <c r="F324" s="152">
        <f t="shared" si="115"/>
        <v>100</v>
      </c>
    </row>
    <row r="325" spans="1:6" s="28" customFormat="1" x14ac:dyDescent="0.2">
      <c r="A325" s="43">
        <v>516100</v>
      </c>
      <c r="B325" s="44" t="s">
        <v>434</v>
      </c>
      <c r="C325" s="53">
        <v>3000</v>
      </c>
      <c r="D325" s="45">
        <v>3000</v>
      </c>
      <c r="E325" s="53">
        <v>0</v>
      </c>
      <c r="F325" s="148">
        <f t="shared" si="115"/>
        <v>100</v>
      </c>
    </row>
    <row r="326" spans="1:6" s="50" customFormat="1" x14ac:dyDescent="0.2">
      <c r="A326" s="41">
        <v>630000</v>
      </c>
      <c r="B326" s="46" t="s">
        <v>729</v>
      </c>
      <c r="C326" s="40">
        <f>0+C327</f>
        <v>5000</v>
      </c>
      <c r="D326" s="40">
        <f>0+D327</f>
        <v>0</v>
      </c>
      <c r="E326" s="40">
        <f>0+E327</f>
        <v>0</v>
      </c>
      <c r="F326" s="152">
        <f t="shared" si="115"/>
        <v>0</v>
      </c>
    </row>
    <row r="327" spans="1:6" s="50" customFormat="1" x14ac:dyDescent="0.2">
      <c r="A327" s="41">
        <v>638000</v>
      </c>
      <c r="B327" s="46" t="s">
        <v>397</v>
      </c>
      <c r="C327" s="40">
        <f t="shared" ref="C327" si="121">C328</f>
        <v>5000</v>
      </c>
      <c r="D327" s="40">
        <f>D328</f>
        <v>0</v>
      </c>
      <c r="E327" s="40">
        <f t="shared" ref="E327" si="122">E328</f>
        <v>0</v>
      </c>
      <c r="F327" s="152">
        <f t="shared" si="115"/>
        <v>0</v>
      </c>
    </row>
    <row r="328" spans="1:6" s="28" customFormat="1" x14ac:dyDescent="0.2">
      <c r="A328" s="43">
        <v>638100</v>
      </c>
      <c r="B328" s="44" t="s">
        <v>469</v>
      </c>
      <c r="C328" s="53">
        <v>5000</v>
      </c>
      <c r="D328" s="45">
        <v>0</v>
      </c>
      <c r="E328" s="53">
        <v>0</v>
      </c>
      <c r="F328" s="148">
        <f t="shared" si="115"/>
        <v>0</v>
      </c>
    </row>
    <row r="329" spans="1:6" s="28" customFormat="1" x14ac:dyDescent="0.2">
      <c r="A329" s="82"/>
      <c r="B329" s="76" t="s">
        <v>646</v>
      </c>
      <c r="C329" s="80">
        <f>C301+C321+C326</f>
        <v>3469200</v>
      </c>
      <c r="D329" s="80">
        <f>D301+D321+D326</f>
        <v>3796900</v>
      </c>
      <c r="E329" s="80">
        <f>E301+E321+E326</f>
        <v>0</v>
      </c>
      <c r="F329" s="153">
        <f t="shared" si="115"/>
        <v>109.44598178254353</v>
      </c>
    </row>
    <row r="330" spans="1:6" s="28" customFormat="1" x14ac:dyDescent="0.2">
      <c r="A330" s="61"/>
      <c r="B330" s="39"/>
      <c r="C330" s="62"/>
      <c r="D330" s="62"/>
      <c r="E330" s="62"/>
      <c r="F330" s="149"/>
    </row>
    <row r="331" spans="1:6" s="28" customFormat="1" x14ac:dyDescent="0.2">
      <c r="A331" s="38"/>
      <c r="B331" s="39"/>
      <c r="C331" s="45"/>
      <c r="D331" s="45"/>
      <c r="E331" s="45"/>
      <c r="F331" s="147"/>
    </row>
    <row r="332" spans="1:6" s="28" customFormat="1" x14ac:dyDescent="0.2">
      <c r="A332" s="43" t="s">
        <v>903</v>
      </c>
      <c r="B332" s="46"/>
      <c r="C332" s="45"/>
      <c r="D332" s="45"/>
      <c r="E332" s="45"/>
      <c r="F332" s="147"/>
    </row>
    <row r="333" spans="1:6" s="28" customFormat="1" x14ac:dyDescent="0.2">
      <c r="A333" s="43" t="s">
        <v>507</v>
      </c>
      <c r="B333" s="46"/>
      <c r="C333" s="45"/>
      <c r="D333" s="45"/>
      <c r="E333" s="45"/>
      <c r="F333" s="147"/>
    </row>
    <row r="334" spans="1:6" s="28" customFormat="1" x14ac:dyDescent="0.2">
      <c r="A334" s="43" t="s">
        <v>728</v>
      </c>
      <c r="B334" s="46"/>
      <c r="C334" s="45"/>
      <c r="D334" s="45"/>
      <c r="E334" s="45"/>
      <c r="F334" s="147"/>
    </row>
    <row r="335" spans="1:6" s="28" customFormat="1" x14ac:dyDescent="0.2">
      <c r="A335" s="43" t="s">
        <v>579</v>
      </c>
      <c r="B335" s="46"/>
      <c r="C335" s="45"/>
      <c r="D335" s="45"/>
      <c r="E335" s="45"/>
      <c r="F335" s="147"/>
    </row>
    <row r="336" spans="1:6" s="28" customFormat="1" x14ac:dyDescent="0.2">
      <c r="A336" s="43"/>
      <c r="B336" s="72"/>
      <c r="C336" s="62"/>
      <c r="D336" s="62"/>
      <c r="E336" s="62"/>
      <c r="F336" s="149"/>
    </row>
    <row r="337" spans="1:6" s="28" customFormat="1" x14ac:dyDescent="0.2">
      <c r="A337" s="41">
        <v>410000</v>
      </c>
      <c r="B337" s="42" t="s">
        <v>357</v>
      </c>
      <c r="C337" s="40">
        <f>C338+C343+C361+C368+C363+0+0</f>
        <v>28122500</v>
      </c>
      <c r="D337" s="40">
        <f>D338+D343+D361+D368+D363+0+0</f>
        <v>25388000</v>
      </c>
      <c r="E337" s="40">
        <f>E338+E343+E361+E368+E363+0+0</f>
        <v>0</v>
      </c>
      <c r="F337" s="152">
        <f t="shared" ref="F337:F353" si="123">D337/C337*100</f>
        <v>90.276469019468394</v>
      </c>
    </row>
    <row r="338" spans="1:6" s="28" customFormat="1" x14ac:dyDescent="0.2">
      <c r="A338" s="41">
        <v>411000</v>
      </c>
      <c r="B338" s="42" t="s">
        <v>474</v>
      </c>
      <c r="C338" s="40">
        <f t="shared" ref="C338" si="124">SUM(C339:C342)</f>
        <v>3325000</v>
      </c>
      <c r="D338" s="40">
        <f t="shared" ref="D338" si="125">SUM(D339:D342)</f>
        <v>3422000</v>
      </c>
      <c r="E338" s="40">
        <f t="shared" ref="E338" si="126">SUM(E339:E342)</f>
        <v>0</v>
      </c>
      <c r="F338" s="152">
        <f t="shared" si="123"/>
        <v>102.9172932330827</v>
      </c>
    </row>
    <row r="339" spans="1:6" s="28" customFormat="1" x14ac:dyDescent="0.2">
      <c r="A339" s="43">
        <v>411100</v>
      </c>
      <c r="B339" s="44" t="s">
        <v>358</v>
      </c>
      <c r="C339" s="53">
        <v>3085000</v>
      </c>
      <c r="D339" s="45">
        <v>3200000</v>
      </c>
      <c r="E339" s="53">
        <v>0</v>
      </c>
      <c r="F339" s="148">
        <f t="shared" si="123"/>
        <v>103.72771474878444</v>
      </c>
    </row>
    <row r="340" spans="1:6" s="28" customFormat="1" ht="40.5" x14ac:dyDescent="0.2">
      <c r="A340" s="43">
        <v>411200</v>
      </c>
      <c r="B340" s="44" t="s">
        <v>487</v>
      </c>
      <c r="C340" s="53">
        <v>110000</v>
      </c>
      <c r="D340" s="45">
        <v>110000</v>
      </c>
      <c r="E340" s="53">
        <v>0</v>
      </c>
      <c r="F340" s="148">
        <f t="shared" si="123"/>
        <v>100</v>
      </c>
    </row>
    <row r="341" spans="1:6" s="28" customFormat="1" ht="40.5" x14ac:dyDescent="0.2">
      <c r="A341" s="43">
        <v>411300</v>
      </c>
      <c r="B341" s="44" t="s">
        <v>359</v>
      </c>
      <c r="C341" s="53">
        <v>80000</v>
      </c>
      <c r="D341" s="45">
        <v>59400</v>
      </c>
      <c r="E341" s="53">
        <v>0</v>
      </c>
      <c r="F341" s="148">
        <f t="shared" si="123"/>
        <v>74.25</v>
      </c>
    </row>
    <row r="342" spans="1:6" s="28" customFormat="1" x14ac:dyDescent="0.2">
      <c r="A342" s="43">
        <v>411400</v>
      </c>
      <c r="B342" s="44" t="s">
        <v>360</v>
      </c>
      <c r="C342" s="53">
        <v>50000</v>
      </c>
      <c r="D342" s="45">
        <v>52600</v>
      </c>
      <c r="E342" s="53">
        <v>0</v>
      </c>
      <c r="F342" s="148">
        <f t="shared" si="123"/>
        <v>105.2</v>
      </c>
    </row>
    <row r="343" spans="1:6" s="28" customFormat="1" x14ac:dyDescent="0.2">
      <c r="A343" s="41">
        <v>412000</v>
      </c>
      <c r="B343" s="46" t="s">
        <v>479</v>
      </c>
      <c r="C343" s="40">
        <f>SUM(C344:C360)</f>
        <v>9101000</v>
      </c>
      <c r="D343" s="40">
        <f>SUM(D344:D360)</f>
        <v>9566000</v>
      </c>
      <c r="E343" s="40">
        <f>SUM(E344:E360)</f>
        <v>0</v>
      </c>
      <c r="F343" s="152">
        <f t="shared" si="123"/>
        <v>105.10932864520382</v>
      </c>
    </row>
    <row r="344" spans="1:6" s="28" customFormat="1" x14ac:dyDescent="0.2">
      <c r="A344" s="43">
        <v>412100</v>
      </c>
      <c r="B344" s="44" t="s">
        <v>361</v>
      </c>
      <c r="C344" s="53">
        <v>20000</v>
      </c>
      <c r="D344" s="45">
        <v>30000</v>
      </c>
      <c r="E344" s="53">
        <v>0</v>
      </c>
      <c r="F344" s="148">
        <f t="shared" si="123"/>
        <v>150</v>
      </c>
    </row>
    <row r="345" spans="1:6" s="28" customFormat="1" ht="40.5" x14ac:dyDescent="0.2">
      <c r="A345" s="43">
        <v>412200</v>
      </c>
      <c r="B345" s="44" t="s">
        <v>488</v>
      </c>
      <c r="C345" s="53">
        <v>250000</v>
      </c>
      <c r="D345" s="45">
        <v>290000</v>
      </c>
      <c r="E345" s="53">
        <v>0</v>
      </c>
      <c r="F345" s="148">
        <f t="shared" si="123"/>
        <v>115.99999999999999</v>
      </c>
    </row>
    <row r="346" spans="1:6" s="28" customFormat="1" x14ac:dyDescent="0.2">
      <c r="A346" s="43">
        <v>412300</v>
      </c>
      <c r="B346" s="44" t="s">
        <v>362</v>
      </c>
      <c r="C346" s="53">
        <v>330000</v>
      </c>
      <c r="D346" s="45">
        <v>330000</v>
      </c>
      <c r="E346" s="53">
        <v>0</v>
      </c>
      <c r="F346" s="148">
        <f t="shared" si="123"/>
        <v>100</v>
      </c>
    </row>
    <row r="347" spans="1:6" s="28" customFormat="1" x14ac:dyDescent="0.2">
      <c r="A347" s="43">
        <v>412500</v>
      </c>
      <c r="B347" s="44" t="s">
        <v>364</v>
      </c>
      <c r="C347" s="53">
        <v>200000</v>
      </c>
      <c r="D347" s="45">
        <v>220000</v>
      </c>
      <c r="E347" s="53">
        <v>0</v>
      </c>
      <c r="F347" s="148">
        <f t="shared" si="123"/>
        <v>110.00000000000001</v>
      </c>
    </row>
    <row r="348" spans="1:6" s="28" customFormat="1" x14ac:dyDescent="0.2">
      <c r="A348" s="43">
        <v>412600</v>
      </c>
      <c r="B348" s="44" t="s">
        <v>489</v>
      </c>
      <c r="C348" s="53">
        <v>400000.00000000012</v>
      </c>
      <c r="D348" s="45">
        <v>460000</v>
      </c>
      <c r="E348" s="53">
        <v>0</v>
      </c>
      <c r="F348" s="148">
        <f t="shared" si="123"/>
        <v>114.99999999999997</v>
      </c>
    </row>
    <row r="349" spans="1:6" s="28" customFormat="1" x14ac:dyDescent="0.2">
      <c r="A349" s="43">
        <v>412700</v>
      </c>
      <c r="B349" s="44" t="s">
        <v>476</v>
      </c>
      <c r="C349" s="53">
        <v>382999.99999999965</v>
      </c>
      <c r="D349" s="45">
        <v>400000</v>
      </c>
      <c r="E349" s="53">
        <v>0</v>
      </c>
      <c r="F349" s="148">
        <f t="shared" si="123"/>
        <v>104.43864229765023</v>
      </c>
    </row>
    <row r="350" spans="1:6" s="28" customFormat="1" x14ac:dyDescent="0.2">
      <c r="A350" s="43">
        <v>412700</v>
      </c>
      <c r="B350" s="44" t="s">
        <v>854</v>
      </c>
      <c r="C350" s="53">
        <v>2800000</v>
      </c>
      <c r="D350" s="45">
        <v>2900000</v>
      </c>
      <c r="E350" s="53">
        <v>0</v>
      </c>
      <c r="F350" s="148">
        <f t="shared" si="123"/>
        <v>103.57142857142858</v>
      </c>
    </row>
    <row r="351" spans="1:6" s="28" customFormat="1" x14ac:dyDescent="0.2">
      <c r="A351" s="43">
        <v>412700</v>
      </c>
      <c r="B351" s="44" t="s">
        <v>708</v>
      </c>
      <c r="C351" s="53">
        <v>50000</v>
      </c>
      <c r="D351" s="45">
        <v>50000</v>
      </c>
      <c r="E351" s="53">
        <v>0</v>
      </c>
      <c r="F351" s="148">
        <f t="shared" si="123"/>
        <v>100</v>
      </c>
    </row>
    <row r="352" spans="1:6" s="28" customFormat="1" x14ac:dyDescent="0.2">
      <c r="A352" s="43">
        <v>412700</v>
      </c>
      <c r="B352" s="44" t="s">
        <v>734</v>
      </c>
      <c r="C352" s="53">
        <v>3750000</v>
      </c>
      <c r="D352" s="45">
        <v>4100000</v>
      </c>
      <c r="E352" s="53">
        <v>0</v>
      </c>
      <c r="F352" s="148">
        <f t="shared" si="123"/>
        <v>109.33333333333333</v>
      </c>
    </row>
    <row r="353" spans="1:6" s="28" customFormat="1" x14ac:dyDescent="0.2">
      <c r="A353" s="43">
        <v>412700</v>
      </c>
      <c r="B353" s="44" t="s">
        <v>735</v>
      </c>
      <c r="C353" s="53">
        <v>5000</v>
      </c>
      <c r="D353" s="45">
        <v>0</v>
      </c>
      <c r="E353" s="53">
        <v>0</v>
      </c>
      <c r="F353" s="148">
        <f t="shared" si="123"/>
        <v>0</v>
      </c>
    </row>
    <row r="354" spans="1:6" s="28" customFormat="1" x14ac:dyDescent="0.2">
      <c r="A354" s="43">
        <v>412800</v>
      </c>
      <c r="B354" s="44" t="s">
        <v>490</v>
      </c>
      <c r="C354" s="53">
        <v>0</v>
      </c>
      <c r="D354" s="45">
        <v>5000</v>
      </c>
      <c r="E354" s="53">
        <v>0</v>
      </c>
      <c r="F354" s="148">
        <v>0</v>
      </c>
    </row>
    <row r="355" spans="1:6" s="28" customFormat="1" x14ac:dyDescent="0.2">
      <c r="A355" s="43">
        <v>412900</v>
      </c>
      <c r="B355" s="48" t="s">
        <v>888</v>
      </c>
      <c r="C355" s="53">
        <v>3000</v>
      </c>
      <c r="D355" s="45">
        <v>3000</v>
      </c>
      <c r="E355" s="53">
        <v>0</v>
      </c>
      <c r="F355" s="148">
        <f t="shared" ref="F355:F378" si="127">D355/C355*100</f>
        <v>100</v>
      </c>
    </row>
    <row r="356" spans="1:6" s="28" customFormat="1" x14ac:dyDescent="0.2">
      <c r="A356" s="43">
        <v>412900</v>
      </c>
      <c r="B356" s="48" t="s">
        <v>703</v>
      </c>
      <c r="C356" s="53">
        <v>569999.99999999988</v>
      </c>
      <c r="D356" s="45">
        <v>520000</v>
      </c>
      <c r="E356" s="53">
        <v>0</v>
      </c>
      <c r="F356" s="148">
        <f t="shared" si="127"/>
        <v>91.228070175438617</v>
      </c>
    </row>
    <row r="357" spans="1:6" s="28" customFormat="1" x14ac:dyDescent="0.2">
      <c r="A357" s="43">
        <v>412900</v>
      </c>
      <c r="B357" s="48" t="s">
        <v>721</v>
      </c>
      <c r="C357" s="53">
        <v>330000.00000000047</v>
      </c>
      <c r="D357" s="45">
        <v>250000</v>
      </c>
      <c r="E357" s="53">
        <v>0</v>
      </c>
      <c r="F357" s="148">
        <f t="shared" si="127"/>
        <v>75.757575757575651</v>
      </c>
    </row>
    <row r="358" spans="1:6" s="28" customFormat="1" x14ac:dyDescent="0.2">
      <c r="A358" s="43">
        <v>412900</v>
      </c>
      <c r="B358" s="48" t="s">
        <v>722</v>
      </c>
      <c r="C358" s="53">
        <v>3000</v>
      </c>
      <c r="D358" s="45">
        <v>1000</v>
      </c>
      <c r="E358" s="53">
        <v>0</v>
      </c>
      <c r="F358" s="148">
        <f t="shared" si="127"/>
        <v>33.333333333333329</v>
      </c>
    </row>
    <row r="359" spans="1:6" s="28" customFormat="1" x14ac:dyDescent="0.2">
      <c r="A359" s="43">
        <v>412900</v>
      </c>
      <c r="B359" s="48" t="s">
        <v>723</v>
      </c>
      <c r="C359" s="53">
        <v>5000</v>
      </c>
      <c r="D359" s="45">
        <v>5000</v>
      </c>
      <c r="E359" s="53">
        <v>0</v>
      </c>
      <c r="F359" s="148">
        <f t="shared" si="127"/>
        <v>100</v>
      </c>
    </row>
    <row r="360" spans="1:6" s="28" customFormat="1" x14ac:dyDescent="0.2">
      <c r="A360" s="43">
        <v>412900</v>
      </c>
      <c r="B360" s="44" t="s">
        <v>705</v>
      </c>
      <c r="C360" s="53">
        <v>2000</v>
      </c>
      <c r="D360" s="45">
        <v>2000</v>
      </c>
      <c r="E360" s="53">
        <v>0</v>
      </c>
      <c r="F360" s="148">
        <f t="shared" si="127"/>
        <v>100</v>
      </c>
    </row>
    <row r="361" spans="1:6" s="79" customFormat="1" x14ac:dyDescent="0.2">
      <c r="A361" s="41">
        <v>414000</v>
      </c>
      <c r="B361" s="46" t="s">
        <v>374</v>
      </c>
      <c r="C361" s="40">
        <f t="shared" ref="C361" si="128">SUM(C362)</f>
        <v>11600000</v>
      </c>
      <c r="D361" s="40">
        <f t="shared" ref="D361" si="129">SUM(D362)</f>
        <v>11600000</v>
      </c>
      <c r="E361" s="40">
        <f t="shared" ref="E361" si="130">SUM(E362)</f>
        <v>0</v>
      </c>
      <c r="F361" s="152">
        <f t="shared" si="127"/>
        <v>100</v>
      </c>
    </row>
    <row r="362" spans="1:6" s="28" customFormat="1" x14ac:dyDescent="0.2">
      <c r="A362" s="43">
        <v>414100</v>
      </c>
      <c r="B362" s="44" t="s">
        <v>736</v>
      </c>
      <c r="C362" s="53">
        <v>11600000</v>
      </c>
      <c r="D362" s="45">
        <v>11600000</v>
      </c>
      <c r="E362" s="53">
        <v>0</v>
      </c>
      <c r="F362" s="148">
        <f t="shared" si="127"/>
        <v>100</v>
      </c>
    </row>
    <row r="363" spans="1:6" s="50" customFormat="1" x14ac:dyDescent="0.2">
      <c r="A363" s="41">
        <v>415000</v>
      </c>
      <c r="B363" s="46" t="s">
        <v>319</v>
      </c>
      <c r="C363" s="40">
        <f>SUM(C364:C367)</f>
        <v>3755399.9999999995</v>
      </c>
      <c r="D363" s="40">
        <f>SUM(D364:D367)</f>
        <v>500000</v>
      </c>
      <c r="E363" s="40">
        <f>SUM(E364:E367)</f>
        <v>0</v>
      </c>
      <c r="F363" s="152">
        <f t="shared" si="127"/>
        <v>13.314160941577462</v>
      </c>
    </row>
    <row r="364" spans="1:6" s="28" customFormat="1" x14ac:dyDescent="0.2">
      <c r="A364" s="43">
        <v>415200</v>
      </c>
      <c r="B364" s="44" t="s">
        <v>690</v>
      </c>
      <c r="C364" s="53">
        <v>911499.99999999965</v>
      </c>
      <c r="D364" s="45">
        <v>0</v>
      </c>
      <c r="E364" s="53">
        <v>0</v>
      </c>
      <c r="F364" s="148">
        <f t="shared" si="127"/>
        <v>0</v>
      </c>
    </row>
    <row r="365" spans="1:6" s="28" customFormat="1" x14ac:dyDescent="0.2">
      <c r="A365" s="43">
        <v>415200</v>
      </c>
      <c r="B365" s="44" t="s">
        <v>336</v>
      </c>
      <c r="C365" s="53">
        <v>1553900</v>
      </c>
      <c r="D365" s="45">
        <v>0</v>
      </c>
      <c r="E365" s="53">
        <v>0</v>
      </c>
      <c r="F365" s="148">
        <f t="shared" si="127"/>
        <v>0</v>
      </c>
    </row>
    <row r="366" spans="1:6" s="28" customFormat="1" x14ac:dyDescent="0.2">
      <c r="A366" s="43">
        <v>415200</v>
      </c>
      <c r="B366" s="44" t="s">
        <v>668</v>
      </c>
      <c r="C366" s="53">
        <v>540000</v>
      </c>
      <c r="D366" s="45">
        <v>500000</v>
      </c>
      <c r="E366" s="53">
        <v>0</v>
      </c>
      <c r="F366" s="148">
        <f t="shared" si="127"/>
        <v>92.592592592592595</v>
      </c>
    </row>
    <row r="367" spans="1:6" s="28" customFormat="1" x14ac:dyDescent="0.2">
      <c r="A367" s="43">
        <v>415200</v>
      </c>
      <c r="B367" s="44" t="s">
        <v>669</v>
      </c>
      <c r="C367" s="53">
        <v>750000</v>
      </c>
      <c r="D367" s="53">
        <v>0</v>
      </c>
      <c r="E367" s="53">
        <v>0</v>
      </c>
      <c r="F367" s="148">
        <f t="shared" si="127"/>
        <v>0</v>
      </c>
    </row>
    <row r="368" spans="1:6" s="79" customFormat="1" x14ac:dyDescent="0.2">
      <c r="A368" s="41">
        <v>416000</v>
      </c>
      <c r="B368" s="46" t="s">
        <v>481</v>
      </c>
      <c r="C368" s="40">
        <f t="shared" ref="C368" si="131">SUM(C369:C369)</f>
        <v>341100</v>
      </c>
      <c r="D368" s="40">
        <f t="shared" ref="D368" si="132">SUM(D369:D369)</f>
        <v>300000</v>
      </c>
      <c r="E368" s="40">
        <f t="shared" ref="E368" si="133">SUM(E369:E369)</f>
        <v>0</v>
      </c>
      <c r="F368" s="152">
        <f t="shared" si="127"/>
        <v>87.950747581354435</v>
      </c>
    </row>
    <row r="369" spans="1:6" s="28" customFormat="1" x14ac:dyDescent="0.2">
      <c r="A369" s="51">
        <v>416100</v>
      </c>
      <c r="B369" s="44" t="s">
        <v>647</v>
      </c>
      <c r="C369" s="53">
        <v>341100</v>
      </c>
      <c r="D369" s="45">
        <v>300000</v>
      </c>
      <c r="E369" s="53">
        <v>0</v>
      </c>
      <c r="F369" s="148">
        <f t="shared" si="127"/>
        <v>87.950747581354435</v>
      </c>
    </row>
    <row r="370" spans="1:6" s="50" customFormat="1" x14ac:dyDescent="0.2">
      <c r="A370" s="41">
        <v>480000</v>
      </c>
      <c r="B370" s="46" t="s">
        <v>419</v>
      </c>
      <c r="C370" s="40">
        <f>C373+C371</f>
        <v>1100000</v>
      </c>
      <c r="D370" s="40">
        <f>D373+D371</f>
        <v>1000000</v>
      </c>
      <c r="E370" s="40">
        <f>E373+E371</f>
        <v>0</v>
      </c>
      <c r="F370" s="152">
        <f t="shared" si="127"/>
        <v>90.909090909090907</v>
      </c>
    </row>
    <row r="371" spans="1:6" s="50" customFormat="1" x14ac:dyDescent="0.2">
      <c r="A371" s="41">
        <v>487000</v>
      </c>
      <c r="B371" s="46" t="s">
        <v>473</v>
      </c>
      <c r="C371" s="40">
        <f>SUM(C372:C372)</f>
        <v>72000</v>
      </c>
      <c r="D371" s="40">
        <f>SUM(D372:D372)</f>
        <v>0</v>
      </c>
      <c r="E371" s="40">
        <f>SUM(E372:E372)</f>
        <v>0</v>
      </c>
      <c r="F371" s="152">
        <f t="shared" si="127"/>
        <v>0</v>
      </c>
    </row>
    <row r="372" spans="1:6" s="28" customFormat="1" x14ac:dyDescent="0.2">
      <c r="A372" s="43">
        <v>487300</v>
      </c>
      <c r="B372" s="44" t="s">
        <v>420</v>
      </c>
      <c r="C372" s="53">
        <v>72000</v>
      </c>
      <c r="D372" s="45">
        <v>0</v>
      </c>
      <c r="E372" s="53">
        <v>0</v>
      </c>
      <c r="F372" s="148">
        <f t="shared" si="127"/>
        <v>0</v>
      </c>
    </row>
    <row r="373" spans="1:6" s="50" customFormat="1" x14ac:dyDescent="0.2">
      <c r="A373" s="41">
        <v>488000</v>
      </c>
      <c r="B373" s="46" t="s">
        <v>373</v>
      </c>
      <c r="C373" s="40">
        <f t="shared" ref="C373" si="134">SUM(C374:C375)</f>
        <v>1028000</v>
      </c>
      <c r="D373" s="40">
        <f t="shared" ref="D373" si="135">SUM(D374:D375)</f>
        <v>1000000</v>
      </c>
      <c r="E373" s="40">
        <f t="shared" ref="E373" si="136">SUM(E374:E375)</f>
        <v>0</v>
      </c>
      <c r="F373" s="152">
        <f t="shared" si="127"/>
        <v>97.276264591439684</v>
      </c>
    </row>
    <row r="374" spans="1:6" s="28" customFormat="1" x14ac:dyDescent="0.2">
      <c r="A374" s="43">
        <v>488100</v>
      </c>
      <c r="B374" s="44" t="s">
        <v>737</v>
      </c>
      <c r="C374" s="53">
        <v>1000000</v>
      </c>
      <c r="D374" s="45">
        <v>1000000</v>
      </c>
      <c r="E374" s="53">
        <v>0</v>
      </c>
      <c r="F374" s="148">
        <f t="shared" si="127"/>
        <v>100</v>
      </c>
    </row>
    <row r="375" spans="1:6" s="28" customFormat="1" x14ac:dyDescent="0.2">
      <c r="A375" s="43">
        <v>488100</v>
      </c>
      <c r="B375" s="44" t="s">
        <v>373</v>
      </c>
      <c r="C375" s="53">
        <v>28000</v>
      </c>
      <c r="D375" s="45">
        <v>0</v>
      </c>
      <c r="E375" s="53">
        <v>0</v>
      </c>
      <c r="F375" s="148">
        <f t="shared" si="127"/>
        <v>0</v>
      </c>
    </row>
    <row r="376" spans="1:6" s="28" customFormat="1" x14ac:dyDescent="0.2">
      <c r="A376" s="41">
        <v>510000</v>
      </c>
      <c r="B376" s="46" t="s">
        <v>423</v>
      </c>
      <c r="C376" s="40">
        <f>C377+C380+C382</f>
        <v>675000</v>
      </c>
      <c r="D376" s="40">
        <f>D377+D380+D382</f>
        <v>651500</v>
      </c>
      <c r="E376" s="40">
        <f>E377+E380+E382</f>
        <v>0</v>
      </c>
      <c r="F376" s="152">
        <f t="shared" si="127"/>
        <v>96.518518518518519</v>
      </c>
    </row>
    <row r="377" spans="1:6" s="28" customFormat="1" x14ac:dyDescent="0.2">
      <c r="A377" s="41">
        <v>511000</v>
      </c>
      <c r="B377" s="46" t="s">
        <v>424</v>
      </c>
      <c r="C377" s="40">
        <f>SUM(C378:C379)</f>
        <v>520000</v>
      </c>
      <c r="D377" s="40">
        <f>SUM(D378:D379)</f>
        <v>456500</v>
      </c>
      <c r="E377" s="40">
        <f>SUM(E378:E379)</f>
        <v>0</v>
      </c>
      <c r="F377" s="152">
        <f t="shared" si="127"/>
        <v>87.788461538461533</v>
      </c>
    </row>
    <row r="378" spans="1:6" s="28" customFormat="1" x14ac:dyDescent="0.2">
      <c r="A378" s="43">
        <v>511300</v>
      </c>
      <c r="B378" s="44" t="s">
        <v>427</v>
      </c>
      <c r="C378" s="53">
        <v>520000</v>
      </c>
      <c r="D378" s="45">
        <v>450000</v>
      </c>
      <c r="E378" s="53">
        <v>0</v>
      </c>
      <c r="F378" s="148">
        <f t="shared" si="127"/>
        <v>86.538461538461547</v>
      </c>
    </row>
    <row r="379" spans="1:6" s="28" customFormat="1" x14ac:dyDescent="0.2">
      <c r="A379" s="43">
        <v>511400</v>
      </c>
      <c r="B379" s="44" t="s">
        <v>428</v>
      </c>
      <c r="C379" s="53">
        <v>0</v>
      </c>
      <c r="D379" s="45">
        <v>6500</v>
      </c>
      <c r="E379" s="53">
        <v>0</v>
      </c>
      <c r="F379" s="148">
        <v>0</v>
      </c>
    </row>
    <row r="380" spans="1:6" s="28" customFormat="1" x14ac:dyDescent="0.2">
      <c r="A380" s="41">
        <v>513000</v>
      </c>
      <c r="B380" s="46" t="s">
        <v>432</v>
      </c>
      <c r="C380" s="40">
        <f>SUM(C381:C381)</f>
        <v>15000</v>
      </c>
      <c r="D380" s="40">
        <f>SUM(D381:D381)</f>
        <v>15000</v>
      </c>
      <c r="E380" s="40">
        <f>SUM(E381:E381)</f>
        <v>0</v>
      </c>
      <c r="F380" s="152">
        <f t="shared" ref="F380:F390" si="137">D380/C380*100</f>
        <v>100</v>
      </c>
    </row>
    <row r="381" spans="1:6" s="28" customFormat="1" x14ac:dyDescent="0.2">
      <c r="A381" s="43">
        <v>513700</v>
      </c>
      <c r="B381" s="44" t="s">
        <v>738</v>
      </c>
      <c r="C381" s="53">
        <v>15000</v>
      </c>
      <c r="D381" s="45">
        <v>15000</v>
      </c>
      <c r="E381" s="53">
        <v>0</v>
      </c>
      <c r="F381" s="148">
        <f t="shared" si="137"/>
        <v>100</v>
      </c>
    </row>
    <row r="382" spans="1:6" s="50" customFormat="1" x14ac:dyDescent="0.2">
      <c r="A382" s="41">
        <v>516000</v>
      </c>
      <c r="B382" s="46" t="s">
        <v>434</v>
      </c>
      <c r="C382" s="40">
        <f t="shared" ref="C382" si="138">SUM(C383)</f>
        <v>140000</v>
      </c>
      <c r="D382" s="40">
        <f t="shared" ref="D382" si="139">SUM(D383)</f>
        <v>180000</v>
      </c>
      <c r="E382" s="40">
        <f t="shared" ref="E382" si="140">SUM(E383)</f>
        <v>0</v>
      </c>
      <c r="F382" s="152">
        <f t="shared" si="137"/>
        <v>128.57142857142858</v>
      </c>
    </row>
    <row r="383" spans="1:6" s="28" customFormat="1" x14ac:dyDescent="0.2">
      <c r="A383" s="43">
        <v>516100</v>
      </c>
      <c r="B383" s="44" t="s">
        <v>434</v>
      </c>
      <c r="C383" s="53">
        <v>140000</v>
      </c>
      <c r="D383" s="45">
        <v>180000</v>
      </c>
      <c r="E383" s="53">
        <v>0</v>
      </c>
      <c r="F383" s="148">
        <f t="shared" si="137"/>
        <v>128.57142857142858</v>
      </c>
    </row>
    <row r="384" spans="1:6" s="50" customFormat="1" x14ac:dyDescent="0.2">
      <c r="A384" s="41">
        <v>610000</v>
      </c>
      <c r="B384" s="46" t="s">
        <v>443</v>
      </c>
      <c r="C384" s="40">
        <f t="shared" ref="C384:D385" si="141">C385</f>
        <v>1451700</v>
      </c>
      <c r="D384" s="40">
        <f t="shared" si="141"/>
        <v>0</v>
      </c>
      <c r="E384" s="40">
        <f t="shared" ref="E384:E385" si="142">E385</f>
        <v>0</v>
      </c>
      <c r="F384" s="152">
        <f t="shared" si="137"/>
        <v>0</v>
      </c>
    </row>
    <row r="385" spans="1:6" s="50" customFormat="1" x14ac:dyDescent="0.2">
      <c r="A385" s="41">
        <v>611000</v>
      </c>
      <c r="B385" s="46" t="s">
        <v>384</v>
      </c>
      <c r="C385" s="40">
        <f t="shared" si="141"/>
        <v>1451700</v>
      </c>
      <c r="D385" s="40">
        <f t="shared" si="141"/>
        <v>0</v>
      </c>
      <c r="E385" s="40">
        <f t="shared" si="142"/>
        <v>0</v>
      </c>
      <c r="F385" s="152">
        <f t="shared" si="137"/>
        <v>0</v>
      </c>
    </row>
    <row r="386" spans="1:6" s="28" customFormat="1" x14ac:dyDescent="0.2">
      <c r="A386" s="43">
        <v>611200</v>
      </c>
      <c r="B386" s="44" t="s">
        <v>500</v>
      </c>
      <c r="C386" s="53">
        <v>1451700</v>
      </c>
      <c r="D386" s="53">
        <v>0</v>
      </c>
      <c r="E386" s="53">
        <v>0</v>
      </c>
      <c r="F386" s="148">
        <f t="shared" si="137"/>
        <v>0</v>
      </c>
    </row>
    <row r="387" spans="1:6" s="50" customFormat="1" x14ac:dyDescent="0.2">
      <c r="A387" s="41">
        <v>630000</v>
      </c>
      <c r="B387" s="46" t="s">
        <v>464</v>
      </c>
      <c r="C387" s="40">
        <f>C388+0</f>
        <v>145000</v>
      </c>
      <c r="D387" s="40">
        <f>D388+0</f>
        <v>85000</v>
      </c>
      <c r="E387" s="40">
        <f>E388+0</f>
        <v>0</v>
      </c>
      <c r="F387" s="152">
        <f t="shared" si="137"/>
        <v>58.620689655172406</v>
      </c>
    </row>
    <row r="388" spans="1:6" s="50" customFormat="1" x14ac:dyDescent="0.2">
      <c r="A388" s="41">
        <v>638000</v>
      </c>
      <c r="B388" s="46" t="s">
        <v>397</v>
      </c>
      <c r="C388" s="40">
        <f t="shared" ref="C388" si="143">C389</f>
        <v>145000</v>
      </c>
      <c r="D388" s="40">
        <f t="shared" ref="D388" si="144">D389</f>
        <v>85000</v>
      </c>
      <c r="E388" s="40">
        <f t="shared" ref="E388" si="145">E389</f>
        <v>0</v>
      </c>
      <c r="F388" s="152">
        <f t="shared" si="137"/>
        <v>58.620689655172406</v>
      </c>
    </row>
    <row r="389" spans="1:6" s="28" customFormat="1" x14ac:dyDescent="0.2">
      <c r="A389" s="43">
        <v>638100</v>
      </c>
      <c r="B389" s="44" t="s">
        <v>469</v>
      </c>
      <c r="C389" s="53">
        <v>145000</v>
      </c>
      <c r="D389" s="45">
        <v>85000</v>
      </c>
      <c r="E389" s="53">
        <v>0</v>
      </c>
      <c r="F389" s="148">
        <f t="shared" si="137"/>
        <v>58.620689655172406</v>
      </c>
    </row>
    <row r="390" spans="1:6" s="28" customFormat="1" x14ac:dyDescent="0.2">
      <c r="A390" s="82"/>
      <c r="B390" s="76" t="s">
        <v>646</v>
      </c>
      <c r="C390" s="80">
        <f>C337+C370+C376+C387+C384</f>
        <v>31494200</v>
      </c>
      <c r="D390" s="80">
        <f>D337+D370+D376+D387+D384</f>
        <v>27124500</v>
      </c>
      <c r="E390" s="80">
        <f>E337+E370+E376+E387+E384</f>
        <v>0</v>
      </c>
      <c r="F390" s="153">
        <f t="shared" si="137"/>
        <v>86.125381816334439</v>
      </c>
    </row>
    <row r="391" spans="1:6" s="28" customFormat="1" x14ac:dyDescent="0.2">
      <c r="A391" s="61"/>
      <c r="B391" s="39"/>
      <c r="C391" s="62"/>
      <c r="D391" s="62"/>
      <c r="E391" s="62"/>
      <c r="F391" s="149"/>
    </row>
    <row r="392" spans="1:6" s="28" customFormat="1" x14ac:dyDescent="0.2">
      <c r="A392" s="38"/>
      <c r="B392" s="39"/>
      <c r="C392" s="45"/>
      <c r="D392" s="45"/>
      <c r="E392" s="45"/>
      <c r="F392" s="147"/>
    </row>
    <row r="393" spans="1:6" s="28" customFormat="1" x14ac:dyDescent="0.2">
      <c r="A393" s="43" t="s">
        <v>904</v>
      </c>
      <c r="B393" s="46"/>
      <c r="C393" s="45"/>
      <c r="D393" s="45"/>
      <c r="E393" s="45"/>
      <c r="F393" s="147"/>
    </row>
    <row r="394" spans="1:6" s="28" customFormat="1" x14ac:dyDescent="0.2">
      <c r="A394" s="43" t="s">
        <v>507</v>
      </c>
      <c r="B394" s="46"/>
      <c r="C394" s="45"/>
      <c r="D394" s="45"/>
      <c r="E394" s="45"/>
      <c r="F394" s="147"/>
    </row>
    <row r="395" spans="1:6" s="28" customFormat="1" x14ac:dyDescent="0.2">
      <c r="A395" s="43" t="s">
        <v>731</v>
      </c>
      <c r="B395" s="46"/>
      <c r="C395" s="45"/>
      <c r="D395" s="45"/>
      <c r="E395" s="45"/>
      <c r="F395" s="147"/>
    </row>
    <row r="396" spans="1:6" s="28" customFormat="1" x14ac:dyDescent="0.2">
      <c r="A396" s="43" t="s">
        <v>579</v>
      </c>
      <c r="B396" s="46"/>
      <c r="C396" s="45"/>
      <c r="D396" s="45"/>
      <c r="E396" s="45"/>
      <c r="F396" s="147"/>
    </row>
    <row r="397" spans="1:6" s="28" customFormat="1" x14ac:dyDescent="0.2">
      <c r="A397" s="43"/>
      <c r="B397" s="72"/>
      <c r="C397" s="62"/>
      <c r="D397" s="62"/>
      <c r="E397" s="62"/>
      <c r="F397" s="149"/>
    </row>
    <row r="398" spans="1:6" s="28" customFormat="1" x14ac:dyDescent="0.2">
      <c r="A398" s="41">
        <v>410000</v>
      </c>
      <c r="B398" s="42" t="s">
        <v>357</v>
      </c>
      <c r="C398" s="40">
        <f t="shared" ref="C398" si="146">C399+C403</f>
        <v>2322199.9999999995</v>
      </c>
      <c r="D398" s="40">
        <f t="shared" ref="D398" si="147">D399+D403</f>
        <v>2550800</v>
      </c>
      <c r="E398" s="40">
        <f t="shared" ref="E398" si="148">E399+E403</f>
        <v>0</v>
      </c>
      <c r="F398" s="152">
        <f>D398/C398*100</f>
        <v>109.84411334079753</v>
      </c>
    </row>
    <row r="399" spans="1:6" s="28" customFormat="1" x14ac:dyDescent="0.2">
      <c r="A399" s="41">
        <v>411000</v>
      </c>
      <c r="B399" s="42" t="s">
        <v>474</v>
      </c>
      <c r="C399" s="40">
        <f t="shared" ref="C399" si="149">SUM(C400:C402)</f>
        <v>176000</v>
      </c>
      <c r="D399" s="40">
        <f t="shared" ref="D399:E399" si="150">SUM(D400:D402)</f>
        <v>206800</v>
      </c>
      <c r="E399" s="40">
        <f t="shared" si="150"/>
        <v>0</v>
      </c>
      <c r="F399" s="152">
        <f>D399/C399*100</f>
        <v>117.5</v>
      </c>
    </row>
    <row r="400" spans="1:6" s="28" customFormat="1" x14ac:dyDescent="0.2">
      <c r="A400" s="43">
        <v>411100</v>
      </c>
      <c r="B400" s="44" t="s">
        <v>358</v>
      </c>
      <c r="C400" s="53">
        <v>155000</v>
      </c>
      <c r="D400" s="45">
        <v>160000</v>
      </c>
      <c r="E400" s="53">
        <v>0</v>
      </c>
      <c r="F400" s="148">
        <f>D400/C400*100</f>
        <v>103.2258064516129</v>
      </c>
    </row>
    <row r="401" spans="1:6" s="28" customFormat="1" ht="40.5" x14ac:dyDescent="0.2">
      <c r="A401" s="43">
        <v>411200</v>
      </c>
      <c r="B401" s="44" t="s">
        <v>487</v>
      </c>
      <c r="C401" s="53">
        <v>21000</v>
      </c>
      <c r="D401" s="45">
        <v>22300</v>
      </c>
      <c r="E401" s="53">
        <v>0</v>
      </c>
      <c r="F401" s="148">
        <f>D401/C401*100</f>
        <v>106.19047619047619</v>
      </c>
    </row>
    <row r="402" spans="1:6" s="28" customFormat="1" x14ac:dyDescent="0.2">
      <c r="A402" s="43">
        <v>411400</v>
      </c>
      <c r="B402" s="44" t="s">
        <v>360</v>
      </c>
      <c r="C402" s="53">
        <v>0</v>
      </c>
      <c r="D402" s="45">
        <v>24500</v>
      </c>
      <c r="E402" s="53">
        <v>0</v>
      </c>
      <c r="F402" s="148">
        <v>0</v>
      </c>
    </row>
    <row r="403" spans="1:6" s="28" customFormat="1" x14ac:dyDescent="0.2">
      <c r="A403" s="41">
        <v>412000</v>
      </c>
      <c r="B403" s="46" t="s">
        <v>479</v>
      </c>
      <c r="C403" s="40">
        <f t="shared" ref="C403" si="151">SUM(C404:C415)</f>
        <v>2146199.9999999995</v>
      </c>
      <c r="D403" s="40">
        <f t="shared" ref="D403" si="152">SUM(D404:D415)</f>
        <v>2344000</v>
      </c>
      <c r="E403" s="40">
        <f t="shared" ref="E403" si="153">SUM(E404:E415)</f>
        <v>0</v>
      </c>
      <c r="F403" s="152">
        <f t="shared" ref="F403:F423" si="154">D403/C403*100</f>
        <v>109.21628925542821</v>
      </c>
    </row>
    <row r="404" spans="1:6" s="28" customFormat="1" x14ac:dyDescent="0.2">
      <c r="A404" s="43">
        <v>412100</v>
      </c>
      <c r="B404" s="44" t="s">
        <v>361</v>
      </c>
      <c r="C404" s="53">
        <v>3700</v>
      </c>
      <c r="D404" s="45">
        <v>4500</v>
      </c>
      <c r="E404" s="53">
        <v>0</v>
      </c>
      <c r="F404" s="148">
        <f t="shared" si="154"/>
        <v>121.62162162162163</v>
      </c>
    </row>
    <row r="405" spans="1:6" s="28" customFormat="1" ht="40.5" x14ac:dyDescent="0.2">
      <c r="A405" s="43">
        <v>412200</v>
      </c>
      <c r="B405" s="44" t="s">
        <v>488</v>
      </c>
      <c r="C405" s="53">
        <v>24000</v>
      </c>
      <c r="D405" s="45">
        <v>25200</v>
      </c>
      <c r="E405" s="53">
        <v>0</v>
      </c>
      <c r="F405" s="148">
        <f t="shared" si="154"/>
        <v>105</v>
      </c>
    </row>
    <row r="406" spans="1:6" s="28" customFormat="1" x14ac:dyDescent="0.2">
      <c r="A406" s="43">
        <v>412300</v>
      </c>
      <c r="B406" s="44" t="s">
        <v>362</v>
      </c>
      <c r="C406" s="53">
        <v>6600.0000000000045</v>
      </c>
      <c r="D406" s="45">
        <v>7000</v>
      </c>
      <c r="E406" s="53">
        <v>0</v>
      </c>
      <c r="F406" s="148">
        <f t="shared" si="154"/>
        <v>106.06060606060599</v>
      </c>
    </row>
    <row r="407" spans="1:6" s="28" customFormat="1" x14ac:dyDescent="0.2">
      <c r="A407" s="43">
        <v>412500</v>
      </c>
      <c r="B407" s="44" t="s">
        <v>364</v>
      </c>
      <c r="C407" s="53">
        <v>522000</v>
      </c>
      <c r="D407" s="45">
        <v>650000</v>
      </c>
      <c r="E407" s="53">
        <v>0</v>
      </c>
      <c r="F407" s="148">
        <f t="shared" si="154"/>
        <v>124.52107279693487</v>
      </c>
    </row>
    <row r="408" spans="1:6" s="28" customFormat="1" x14ac:dyDescent="0.2">
      <c r="A408" s="43">
        <v>412600</v>
      </c>
      <c r="B408" s="44" t="s">
        <v>489</v>
      </c>
      <c r="C408" s="53">
        <v>464799.99999999971</v>
      </c>
      <c r="D408" s="45">
        <v>520500</v>
      </c>
      <c r="E408" s="53">
        <v>0</v>
      </c>
      <c r="F408" s="148">
        <f t="shared" si="154"/>
        <v>111.9836488812393</v>
      </c>
    </row>
    <row r="409" spans="1:6" s="28" customFormat="1" x14ac:dyDescent="0.2">
      <c r="A409" s="43">
        <v>412700</v>
      </c>
      <c r="B409" s="44" t="s">
        <v>476</v>
      </c>
      <c r="C409" s="53">
        <v>103000</v>
      </c>
      <c r="D409" s="45">
        <v>107000</v>
      </c>
      <c r="E409" s="53">
        <v>0</v>
      </c>
      <c r="F409" s="148">
        <f t="shared" si="154"/>
        <v>103.88349514563106</v>
      </c>
    </row>
    <row r="410" spans="1:6" s="28" customFormat="1" x14ac:dyDescent="0.2">
      <c r="A410" s="43">
        <v>412900</v>
      </c>
      <c r="B410" s="48" t="s">
        <v>888</v>
      </c>
      <c r="C410" s="53">
        <v>45399.999999999971</v>
      </c>
      <c r="D410" s="45">
        <v>45400</v>
      </c>
      <c r="E410" s="53">
        <v>0</v>
      </c>
      <c r="F410" s="148">
        <f t="shared" si="154"/>
        <v>100.00000000000007</v>
      </c>
    </row>
    <row r="411" spans="1:6" s="28" customFormat="1" x14ac:dyDescent="0.2">
      <c r="A411" s="43">
        <v>412900</v>
      </c>
      <c r="B411" s="48" t="s">
        <v>703</v>
      </c>
      <c r="C411" s="53">
        <v>490000</v>
      </c>
      <c r="D411" s="45">
        <v>460000</v>
      </c>
      <c r="E411" s="53">
        <v>0</v>
      </c>
      <c r="F411" s="148">
        <f t="shared" si="154"/>
        <v>93.877551020408163</v>
      </c>
    </row>
    <row r="412" spans="1:6" s="28" customFormat="1" x14ac:dyDescent="0.2">
      <c r="A412" s="43">
        <v>412900</v>
      </c>
      <c r="B412" s="48" t="s">
        <v>721</v>
      </c>
      <c r="C412" s="53">
        <v>13999.999999999993</v>
      </c>
      <c r="D412" s="45">
        <v>4000</v>
      </c>
      <c r="E412" s="53">
        <v>0</v>
      </c>
      <c r="F412" s="148">
        <f t="shared" si="154"/>
        <v>28.571428571428587</v>
      </c>
    </row>
    <row r="413" spans="1:6" s="28" customFormat="1" x14ac:dyDescent="0.2">
      <c r="A413" s="43">
        <v>412900</v>
      </c>
      <c r="B413" s="48" t="s">
        <v>722</v>
      </c>
      <c r="C413" s="53">
        <v>467299.99999999988</v>
      </c>
      <c r="D413" s="45">
        <v>515000</v>
      </c>
      <c r="E413" s="53">
        <v>0</v>
      </c>
      <c r="F413" s="148">
        <f t="shared" si="154"/>
        <v>110.20757543334049</v>
      </c>
    </row>
    <row r="414" spans="1:6" s="28" customFormat="1" x14ac:dyDescent="0.2">
      <c r="A414" s="43">
        <v>412900</v>
      </c>
      <c r="B414" s="48" t="s">
        <v>723</v>
      </c>
      <c r="C414" s="53">
        <v>400</v>
      </c>
      <c r="D414" s="45">
        <v>400</v>
      </c>
      <c r="E414" s="53">
        <v>0</v>
      </c>
      <c r="F414" s="148">
        <f t="shared" si="154"/>
        <v>100</v>
      </c>
    </row>
    <row r="415" spans="1:6" s="28" customFormat="1" x14ac:dyDescent="0.2">
      <c r="A415" s="43">
        <v>412900</v>
      </c>
      <c r="B415" s="44" t="s">
        <v>705</v>
      </c>
      <c r="C415" s="53">
        <v>5000</v>
      </c>
      <c r="D415" s="45">
        <v>5000</v>
      </c>
      <c r="E415" s="53">
        <v>0</v>
      </c>
      <c r="F415" s="148">
        <f t="shared" si="154"/>
        <v>100</v>
      </c>
    </row>
    <row r="416" spans="1:6" s="28" customFormat="1" x14ac:dyDescent="0.2">
      <c r="A416" s="41">
        <v>510000</v>
      </c>
      <c r="B416" s="46" t="s">
        <v>423</v>
      </c>
      <c r="C416" s="40">
        <f>C417+C421</f>
        <v>19500</v>
      </c>
      <c r="D416" s="40">
        <f>D417+D421</f>
        <v>514900</v>
      </c>
      <c r="E416" s="40">
        <f>E417+E421</f>
        <v>0</v>
      </c>
      <c r="F416" s="152">
        <f t="shared" si="154"/>
        <v>2640.5128205128203</v>
      </c>
    </row>
    <row r="417" spans="1:6" s="28" customFormat="1" x14ac:dyDescent="0.2">
      <c r="A417" s="41">
        <v>511000</v>
      </c>
      <c r="B417" s="46" t="s">
        <v>424</v>
      </c>
      <c r="C417" s="40">
        <f>SUM(C418:C420)</f>
        <v>11000</v>
      </c>
      <c r="D417" s="40">
        <f t="shared" ref="D417:E417" si="155">SUM(D418:D420)</f>
        <v>506400</v>
      </c>
      <c r="E417" s="40">
        <f t="shared" si="155"/>
        <v>0</v>
      </c>
      <c r="F417" s="152">
        <f t="shared" si="154"/>
        <v>4603.636363636364</v>
      </c>
    </row>
    <row r="418" spans="1:6" s="28" customFormat="1" x14ac:dyDescent="0.2">
      <c r="A418" s="51">
        <v>511100</v>
      </c>
      <c r="B418" s="44" t="s">
        <v>425</v>
      </c>
      <c r="C418" s="53">
        <v>6000</v>
      </c>
      <c r="D418" s="45">
        <v>0</v>
      </c>
      <c r="E418" s="53">
        <v>0</v>
      </c>
      <c r="F418" s="148">
        <f t="shared" si="154"/>
        <v>0</v>
      </c>
    </row>
    <row r="419" spans="1:6" s="28" customFormat="1" x14ac:dyDescent="0.2">
      <c r="A419" s="43">
        <v>511300</v>
      </c>
      <c r="B419" s="44" t="s">
        <v>427</v>
      </c>
      <c r="C419" s="53">
        <v>5000</v>
      </c>
      <c r="D419" s="45">
        <v>6400</v>
      </c>
      <c r="E419" s="53">
        <v>0</v>
      </c>
      <c r="F419" s="148">
        <f t="shared" si="154"/>
        <v>128</v>
      </c>
    </row>
    <row r="420" spans="1:6" s="28" customFormat="1" x14ac:dyDescent="0.2">
      <c r="A420" s="43">
        <v>511400</v>
      </c>
      <c r="B420" s="44" t="s">
        <v>428</v>
      </c>
      <c r="C420" s="53">
        <v>0</v>
      </c>
      <c r="D420" s="45">
        <v>500000</v>
      </c>
      <c r="E420" s="53">
        <v>0</v>
      </c>
      <c r="F420" s="148">
        <v>0</v>
      </c>
    </row>
    <row r="421" spans="1:6" s="50" customFormat="1" x14ac:dyDescent="0.2">
      <c r="A421" s="41">
        <v>516000</v>
      </c>
      <c r="B421" s="46" t="s">
        <v>434</v>
      </c>
      <c r="C421" s="74">
        <f t="shared" ref="C421" si="156">C422</f>
        <v>8500</v>
      </c>
      <c r="D421" s="74">
        <f t="shared" ref="D421" si="157">D422</f>
        <v>8500</v>
      </c>
      <c r="E421" s="74">
        <f t="shared" ref="E421" si="158">E422</f>
        <v>0</v>
      </c>
      <c r="F421" s="152">
        <f t="shared" si="154"/>
        <v>100</v>
      </c>
    </row>
    <row r="422" spans="1:6" s="28" customFormat="1" x14ac:dyDescent="0.2">
      <c r="A422" s="43">
        <v>516100</v>
      </c>
      <c r="B422" s="44" t="s">
        <v>434</v>
      </c>
      <c r="C422" s="53">
        <v>8500</v>
      </c>
      <c r="D422" s="45">
        <v>8500</v>
      </c>
      <c r="E422" s="53">
        <v>0</v>
      </c>
      <c r="F422" s="148">
        <f t="shared" si="154"/>
        <v>100</v>
      </c>
    </row>
    <row r="423" spans="1:6" s="28" customFormat="1" x14ac:dyDescent="0.2">
      <c r="A423" s="82"/>
      <c r="B423" s="76" t="s">
        <v>646</v>
      </c>
      <c r="C423" s="80">
        <f>C398+C416+0</f>
        <v>2341699.9999999995</v>
      </c>
      <c r="D423" s="80">
        <f>D398+D416+0</f>
        <v>3065700</v>
      </c>
      <c r="E423" s="80">
        <f>E398+E416+0</f>
        <v>0</v>
      </c>
      <c r="F423" s="153">
        <f t="shared" si="154"/>
        <v>130.91770935645047</v>
      </c>
    </row>
    <row r="424" spans="1:6" s="28" customFormat="1" x14ac:dyDescent="0.2">
      <c r="A424" s="61"/>
      <c r="B424" s="39"/>
      <c r="C424" s="62"/>
      <c r="D424" s="62"/>
      <c r="E424" s="62"/>
      <c r="F424" s="149"/>
    </row>
    <row r="425" spans="1:6" s="28" customFormat="1" x14ac:dyDescent="0.2">
      <c r="A425" s="38"/>
      <c r="B425" s="39"/>
      <c r="C425" s="45"/>
      <c r="D425" s="45"/>
      <c r="E425" s="45"/>
      <c r="F425" s="147"/>
    </row>
    <row r="426" spans="1:6" s="28" customFormat="1" x14ac:dyDescent="0.2">
      <c r="A426" s="43" t="s">
        <v>905</v>
      </c>
      <c r="B426" s="46"/>
      <c r="C426" s="45"/>
      <c r="D426" s="45"/>
      <c r="E426" s="45"/>
      <c r="F426" s="147"/>
    </row>
    <row r="427" spans="1:6" s="28" customFormat="1" x14ac:dyDescent="0.2">
      <c r="A427" s="43" t="s">
        <v>507</v>
      </c>
      <c r="B427" s="46"/>
      <c r="C427" s="45"/>
      <c r="D427" s="45"/>
      <c r="E427" s="45"/>
      <c r="F427" s="147"/>
    </row>
    <row r="428" spans="1:6" s="28" customFormat="1" x14ac:dyDescent="0.2">
      <c r="A428" s="43" t="s">
        <v>739</v>
      </c>
      <c r="B428" s="46"/>
      <c r="C428" s="45"/>
      <c r="D428" s="45"/>
      <c r="E428" s="45"/>
      <c r="F428" s="147"/>
    </row>
    <row r="429" spans="1:6" s="28" customFormat="1" x14ac:dyDescent="0.2">
      <c r="A429" s="43" t="s">
        <v>579</v>
      </c>
      <c r="B429" s="46"/>
      <c r="C429" s="45"/>
      <c r="D429" s="45"/>
      <c r="E429" s="45"/>
      <c r="F429" s="147"/>
    </row>
    <row r="430" spans="1:6" s="28" customFormat="1" x14ac:dyDescent="0.2">
      <c r="A430" s="43"/>
      <c r="B430" s="72"/>
      <c r="C430" s="62"/>
      <c r="D430" s="62"/>
      <c r="E430" s="62"/>
      <c r="F430" s="149"/>
    </row>
    <row r="431" spans="1:6" s="28" customFormat="1" x14ac:dyDescent="0.2">
      <c r="A431" s="41">
        <v>410000</v>
      </c>
      <c r="B431" s="42" t="s">
        <v>357</v>
      </c>
      <c r="C431" s="40">
        <f>C432+C437+0</f>
        <v>29733300</v>
      </c>
      <c r="D431" s="40">
        <f>D432+D437+0</f>
        <v>30451400</v>
      </c>
      <c r="E431" s="40">
        <f>E432+E437+0</f>
        <v>0</v>
      </c>
      <c r="F431" s="152">
        <f t="shared" ref="F431:F442" si="159">D431/C431*100</f>
        <v>102.41513723670094</v>
      </c>
    </row>
    <row r="432" spans="1:6" s="28" customFormat="1" x14ac:dyDescent="0.2">
      <c r="A432" s="41">
        <v>411000</v>
      </c>
      <c r="B432" s="42" t="s">
        <v>474</v>
      </c>
      <c r="C432" s="40">
        <f t="shared" ref="C432" si="160">SUM(C433:C436)</f>
        <v>29673600</v>
      </c>
      <c r="D432" s="40">
        <f t="shared" ref="D432" si="161">SUM(D433:D436)</f>
        <v>30390400</v>
      </c>
      <c r="E432" s="40">
        <f t="shared" ref="E432" si="162">SUM(E433:E436)</f>
        <v>0</v>
      </c>
      <c r="F432" s="152">
        <f t="shared" si="159"/>
        <v>102.41561522700313</v>
      </c>
    </row>
    <row r="433" spans="1:6" s="28" customFormat="1" x14ac:dyDescent="0.2">
      <c r="A433" s="43">
        <v>411100</v>
      </c>
      <c r="B433" s="44" t="s">
        <v>358</v>
      </c>
      <c r="C433" s="53">
        <v>27813600</v>
      </c>
      <c r="D433" s="45">
        <v>28440400</v>
      </c>
      <c r="E433" s="53">
        <v>0</v>
      </c>
      <c r="F433" s="148">
        <f t="shared" si="159"/>
        <v>102.25357379123882</v>
      </c>
    </row>
    <row r="434" spans="1:6" s="28" customFormat="1" ht="40.5" x14ac:dyDescent="0.2">
      <c r="A434" s="43">
        <v>411200</v>
      </c>
      <c r="B434" s="44" t="s">
        <v>487</v>
      </c>
      <c r="C434" s="53">
        <v>630000</v>
      </c>
      <c r="D434" s="45">
        <v>700000</v>
      </c>
      <c r="E434" s="53">
        <v>0</v>
      </c>
      <c r="F434" s="148">
        <f t="shared" si="159"/>
        <v>111.11111111111111</v>
      </c>
    </row>
    <row r="435" spans="1:6" s="28" customFormat="1" ht="40.5" x14ac:dyDescent="0.2">
      <c r="A435" s="43">
        <v>411300</v>
      </c>
      <c r="B435" s="44" t="s">
        <v>359</v>
      </c>
      <c r="C435" s="53">
        <v>840000</v>
      </c>
      <c r="D435" s="45">
        <v>850000</v>
      </c>
      <c r="E435" s="53">
        <v>0</v>
      </c>
      <c r="F435" s="148">
        <f t="shared" si="159"/>
        <v>101.19047619047619</v>
      </c>
    </row>
    <row r="436" spans="1:6" s="28" customFormat="1" x14ac:dyDescent="0.2">
      <c r="A436" s="43">
        <v>411400</v>
      </c>
      <c r="B436" s="44" t="s">
        <v>360</v>
      </c>
      <c r="C436" s="53">
        <v>390000</v>
      </c>
      <c r="D436" s="45">
        <v>400000</v>
      </c>
      <c r="E436" s="53">
        <v>0</v>
      </c>
      <c r="F436" s="148">
        <f t="shared" si="159"/>
        <v>102.56410256410255</v>
      </c>
    </row>
    <row r="437" spans="1:6" s="28" customFormat="1" x14ac:dyDescent="0.2">
      <c r="A437" s="41">
        <v>412000</v>
      </c>
      <c r="B437" s="46" t="s">
        <v>479</v>
      </c>
      <c r="C437" s="40">
        <f>SUM(C438:C438)</f>
        <v>59700</v>
      </c>
      <c r="D437" s="40">
        <f>SUM(D438:D438)</f>
        <v>61000</v>
      </c>
      <c r="E437" s="40">
        <f>SUM(E438:E438)</f>
        <v>0</v>
      </c>
      <c r="F437" s="152">
        <f t="shared" si="159"/>
        <v>102.17755443886097</v>
      </c>
    </row>
    <row r="438" spans="1:6" s="28" customFormat="1" x14ac:dyDescent="0.2">
      <c r="A438" s="43">
        <v>412900</v>
      </c>
      <c r="B438" s="48" t="s">
        <v>723</v>
      </c>
      <c r="C438" s="53">
        <v>59700</v>
      </c>
      <c r="D438" s="45">
        <v>61000</v>
      </c>
      <c r="E438" s="53">
        <v>0</v>
      </c>
      <c r="F438" s="148">
        <f t="shared" si="159"/>
        <v>102.17755443886097</v>
      </c>
    </row>
    <row r="439" spans="1:6" s="50" customFormat="1" x14ac:dyDescent="0.2">
      <c r="A439" s="41">
        <v>630000</v>
      </c>
      <c r="B439" s="46" t="s">
        <v>464</v>
      </c>
      <c r="C439" s="40">
        <f>C440+0</f>
        <v>886400</v>
      </c>
      <c r="D439" s="40">
        <f>D440+0</f>
        <v>906400</v>
      </c>
      <c r="E439" s="40">
        <f>E440+0</f>
        <v>0</v>
      </c>
      <c r="F439" s="152">
        <f t="shared" si="159"/>
        <v>102.25631768953069</v>
      </c>
    </row>
    <row r="440" spans="1:6" s="50" customFormat="1" x14ac:dyDescent="0.2">
      <c r="A440" s="41">
        <v>638000</v>
      </c>
      <c r="B440" s="46" t="s">
        <v>397</v>
      </c>
      <c r="C440" s="40">
        <f t="shared" ref="C440" si="163">C441</f>
        <v>886400</v>
      </c>
      <c r="D440" s="40">
        <f t="shared" ref="D440" si="164">D441</f>
        <v>906400</v>
      </c>
      <c r="E440" s="40">
        <f t="shared" ref="E440" si="165">E441</f>
        <v>0</v>
      </c>
      <c r="F440" s="152">
        <f t="shared" si="159"/>
        <v>102.25631768953069</v>
      </c>
    </row>
    <row r="441" spans="1:6" s="28" customFormat="1" x14ac:dyDescent="0.2">
      <c r="A441" s="43">
        <v>638100</v>
      </c>
      <c r="B441" s="44" t="s">
        <v>469</v>
      </c>
      <c r="C441" s="53">
        <v>886400</v>
      </c>
      <c r="D441" s="45">
        <v>906400</v>
      </c>
      <c r="E441" s="53">
        <v>0</v>
      </c>
      <c r="F441" s="148">
        <f t="shared" si="159"/>
        <v>102.25631768953069</v>
      </c>
    </row>
    <row r="442" spans="1:6" s="28" customFormat="1" x14ac:dyDescent="0.2">
      <c r="A442" s="82"/>
      <c r="B442" s="76" t="s">
        <v>646</v>
      </c>
      <c r="C442" s="80">
        <f>C431+0+C439</f>
        <v>30619700</v>
      </c>
      <c r="D442" s="80">
        <f>D431+0+D439</f>
        <v>31357800</v>
      </c>
      <c r="E442" s="80">
        <f>E431+0+E439</f>
        <v>0</v>
      </c>
      <c r="F442" s="153">
        <f t="shared" si="159"/>
        <v>102.41053961991791</v>
      </c>
    </row>
    <row r="443" spans="1:6" s="28" customFormat="1" x14ac:dyDescent="0.2">
      <c r="A443" s="61"/>
      <c r="B443" s="39"/>
      <c r="C443" s="62"/>
      <c r="D443" s="62"/>
      <c r="E443" s="62"/>
      <c r="F443" s="149"/>
    </row>
    <row r="444" spans="1:6" s="28" customFormat="1" x14ac:dyDescent="0.2">
      <c r="A444" s="38"/>
      <c r="B444" s="39"/>
      <c r="C444" s="45"/>
      <c r="D444" s="45"/>
      <c r="E444" s="45"/>
      <c r="F444" s="147"/>
    </row>
    <row r="445" spans="1:6" s="28" customFormat="1" x14ac:dyDescent="0.2">
      <c r="A445" s="43" t="s">
        <v>906</v>
      </c>
      <c r="B445" s="46"/>
      <c r="C445" s="45"/>
      <c r="D445" s="45"/>
      <c r="E445" s="45"/>
      <c r="F445" s="147"/>
    </row>
    <row r="446" spans="1:6" s="28" customFormat="1" x14ac:dyDescent="0.2">
      <c r="A446" s="43" t="s">
        <v>507</v>
      </c>
      <c r="B446" s="46"/>
      <c r="C446" s="45"/>
      <c r="D446" s="45"/>
      <c r="E446" s="45"/>
      <c r="F446" s="147"/>
    </row>
    <row r="447" spans="1:6" s="28" customFormat="1" x14ac:dyDescent="0.2">
      <c r="A447" s="43" t="s">
        <v>740</v>
      </c>
      <c r="B447" s="46"/>
      <c r="C447" s="45"/>
      <c r="D447" s="45"/>
      <c r="E447" s="45"/>
      <c r="F447" s="147"/>
    </row>
    <row r="448" spans="1:6" s="28" customFormat="1" x14ac:dyDescent="0.2">
      <c r="A448" s="43" t="s">
        <v>579</v>
      </c>
      <c r="B448" s="46"/>
      <c r="C448" s="45"/>
      <c r="D448" s="45"/>
      <c r="E448" s="45"/>
      <c r="F448" s="147"/>
    </row>
    <row r="449" spans="1:6" s="28" customFormat="1" x14ac:dyDescent="0.2">
      <c r="A449" s="43"/>
      <c r="B449" s="72"/>
      <c r="C449" s="62"/>
      <c r="D449" s="62"/>
      <c r="E449" s="62"/>
      <c r="F449" s="149"/>
    </row>
    <row r="450" spans="1:6" s="28" customFormat="1" x14ac:dyDescent="0.2">
      <c r="A450" s="41">
        <v>410000</v>
      </c>
      <c r="B450" s="42" t="s">
        <v>357</v>
      </c>
      <c r="C450" s="40">
        <f>C451+C456+C467</f>
        <v>1055600</v>
      </c>
      <c r="D450" s="40">
        <f>D451+D456+D467</f>
        <v>1129800</v>
      </c>
      <c r="E450" s="40">
        <f>E451+E456+E467</f>
        <v>0</v>
      </c>
      <c r="F450" s="152">
        <f t="shared" ref="F450:F472" si="166">D450/C450*100</f>
        <v>107.0291777188329</v>
      </c>
    </row>
    <row r="451" spans="1:6" s="28" customFormat="1" x14ac:dyDescent="0.2">
      <c r="A451" s="41">
        <v>411000</v>
      </c>
      <c r="B451" s="42" t="s">
        <v>474</v>
      </c>
      <c r="C451" s="40">
        <f t="shared" ref="C451" si="167">SUM(C452:C455)</f>
        <v>1031900</v>
      </c>
      <c r="D451" s="40">
        <f t="shared" ref="D451" si="168">SUM(D452:D455)</f>
        <v>1103700</v>
      </c>
      <c r="E451" s="40">
        <f t="shared" ref="E451" si="169">SUM(E452:E455)</f>
        <v>0</v>
      </c>
      <c r="F451" s="152">
        <f t="shared" si="166"/>
        <v>106.95803856962884</v>
      </c>
    </row>
    <row r="452" spans="1:6" s="28" customFormat="1" x14ac:dyDescent="0.2">
      <c r="A452" s="43">
        <v>411100</v>
      </c>
      <c r="B452" s="44" t="s">
        <v>358</v>
      </c>
      <c r="C452" s="53">
        <v>990000</v>
      </c>
      <c r="D452" s="45">
        <v>1065000</v>
      </c>
      <c r="E452" s="53">
        <v>0</v>
      </c>
      <c r="F452" s="148">
        <f t="shared" si="166"/>
        <v>107.57575757575756</v>
      </c>
    </row>
    <row r="453" spans="1:6" s="28" customFormat="1" ht="40.5" x14ac:dyDescent="0.2">
      <c r="A453" s="43">
        <v>411200</v>
      </c>
      <c r="B453" s="44" t="s">
        <v>487</v>
      </c>
      <c r="C453" s="53">
        <v>22500</v>
      </c>
      <c r="D453" s="45">
        <v>24000</v>
      </c>
      <c r="E453" s="53">
        <v>0</v>
      </c>
      <c r="F453" s="148">
        <f t="shared" si="166"/>
        <v>106.66666666666667</v>
      </c>
    </row>
    <row r="454" spans="1:6" s="28" customFormat="1" ht="40.5" x14ac:dyDescent="0.2">
      <c r="A454" s="43">
        <v>411300</v>
      </c>
      <c r="B454" s="44" t="s">
        <v>359</v>
      </c>
      <c r="C454" s="53">
        <v>16400</v>
      </c>
      <c r="D454" s="45">
        <v>12700</v>
      </c>
      <c r="E454" s="53">
        <v>0</v>
      </c>
      <c r="F454" s="148">
        <f t="shared" si="166"/>
        <v>77.439024390243901</v>
      </c>
    </row>
    <row r="455" spans="1:6" s="28" customFormat="1" x14ac:dyDescent="0.2">
      <c r="A455" s="43">
        <v>411400</v>
      </c>
      <c r="B455" s="44" t="s">
        <v>360</v>
      </c>
      <c r="C455" s="53">
        <v>3000</v>
      </c>
      <c r="D455" s="45">
        <v>2000</v>
      </c>
      <c r="E455" s="53">
        <v>0</v>
      </c>
      <c r="F455" s="148">
        <f t="shared" si="166"/>
        <v>66.666666666666657</v>
      </c>
    </row>
    <row r="456" spans="1:6" s="50" customFormat="1" x14ac:dyDescent="0.2">
      <c r="A456" s="41">
        <v>412000</v>
      </c>
      <c r="B456" s="46" t="s">
        <v>479</v>
      </c>
      <c r="C456" s="40">
        <f>SUM(C457:C466)</f>
        <v>22900</v>
      </c>
      <c r="D456" s="40">
        <f>SUM(D457:D466)</f>
        <v>25500</v>
      </c>
      <c r="E456" s="40">
        <f>SUM(E457:E466)</f>
        <v>0</v>
      </c>
      <c r="F456" s="152">
        <f t="shared" si="166"/>
        <v>111.35371179039302</v>
      </c>
    </row>
    <row r="457" spans="1:6" s="28" customFormat="1" x14ac:dyDescent="0.2">
      <c r="A457" s="51">
        <v>412100</v>
      </c>
      <c r="B457" s="44" t="s">
        <v>361</v>
      </c>
      <c r="C457" s="53">
        <v>1700</v>
      </c>
      <c r="D457" s="45">
        <v>2000</v>
      </c>
      <c r="E457" s="53">
        <v>0</v>
      </c>
      <c r="F457" s="148">
        <f t="shared" si="166"/>
        <v>117.64705882352942</v>
      </c>
    </row>
    <row r="458" spans="1:6" s="28" customFormat="1" ht="40.5" x14ac:dyDescent="0.2">
      <c r="A458" s="43">
        <v>412200</v>
      </c>
      <c r="B458" s="44" t="s">
        <v>488</v>
      </c>
      <c r="C458" s="53">
        <v>1300</v>
      </c>
      <c r="D458" s="45">
        <v>1800</v>
      </c>
      <c r="E458" s="53">
        <v>0</v>
      </c>
      <c r="F458" s="148">
        <f t="shared" si="166"/>
        <v>138.46153846153845</v>
      </c>
    </row>
    <row r="459" spans="1:6" s="28" customFormat="1" x14ac:dyDescent="0.2">
      <c r="A459" s="43">
        <v>412300</v>
      </c>
      <c r="B459" s="44" t="s">
        <v>362</v>
      </c>
      <c r="C459" s="53">
        <v>3999.9999999999995</v>
      </c>
      <c r="D459" s="45">
        <v>4300</v>
      </c>
      <c r="E459" s="53">
        <v>0</v>
      </c>
      <c r="F459" s="148">
        <f t="shared" si="166"/>
        <v>107.50000000000001</v>
      </c>
    </row>
    <row r="460" spans="1:6" s="28" customFormat="1" x14ac:dyDescent="0.2">
      <c r="A460" s="43">
        <v>412500</v>
      </c>
      <c r="B460" s="44" t="s">
        <v>364</v>
      </c>
      <c r="C460" s="53">
        <v>1500</v>
      </c>
      <c r="D460" s="45">
        <v>1500</v>
      </c>
      <c r="E460" s="53">
        <v>0</v>
      </c>
      <c r="F460" s="148">
        <f t="shared" si="166"/>
        <v>100</v>
      </c>
    </row>
    <row r="461" spans="1:6" s="28" customFormat="1" x14ac:dyDescent="0.2">
      <c r="A461" s="43">
        <v>412600</v>
      </c>
      <c r="B461" s="44" t="s">
        <v>489</v>
      </c>
      <c r="C461" s="53">
        <v>3500</v>
      </c>
      <c r="D461" s="45">
        <v>5000</v>
      </c>
      <c r="E461" s="53">
        <v>0</v>
      </c>
      <c r="F461" s="148">
        <f t="shared" si="166"/>
        <v>142.85714285714286</v>
      </c>
    </row>
    <row r="462" spans="1:6" s="28" customFormat="1" x14ac:dyDescent="0.2">
      <c r="A462" s="43">
        <v>412700</v>
      </c>
      <c r="B462" s="44" t="s">
        <v>476</v>
      </c>
      <c r="C462" s="53">
        <v>6000</v>
      </c>
      <c r="D462" s="45">
        <v>7000</v>
      </c>
      <c r="E462" s="53">
        <v>0</v>
      </c>
      <c r="F462" s="148">
        <f t="shared" si="166"/>
        <v>116.66666666666667</v>
      </c>
    </row>
    <row r="463" spans="1:6" s="28" customFormat="1" x14ac:dyDescent="0.2">
      <c r="A463" s="43">
        <v>412900</v>
      </c>
      <c r="B463" s="44" t="s">
        <v>888</v>
      </c>
      <c r="C463" s="53">
        <v>300</v>
      </c>
      <c r="D463" s="45">
        <v>300</v>
      </c>
      <c r="E463" s="53">
        <v>0</v>
      </c>
      <c r="F463" s="148">
        <f t="shared" si="166"/>
        <v>100</v>
      </c>
    </row>
    <row r="464" spans="1:6" s="28" customFormat="1" x14ac:dyDescent="0.2">
      <c r="A464" s="43">
        <v>412900</v>
      </c>
      <c r="B464" s="44" t="s">
        <v>721</v>
      </c>
      <c r="C464" s="53">
        <v>2300</v>
      </c>
      <c r="D464" s="45">
        <v>1000</v>
      </c>
      <c r="E464" s="53">
        <v>0</v>
      </c>
      <c r="F464" s="148">
        <f t="shared" si="166"/>
        <v>43.478260869565219</v>
      </c>
    </row>
    <row r="465" spans="1:6" s="28" customFormat="1" x14ac:dyDescent="0.2">
      <c r="A465" s="83">
        <v>412900</v>
      </c>
      <c r="B465" s="48" t="s">
        <v>722</v>
      </c>
      <c r="C465" s="53">
        <v>300</v>
      </c>
      <c r="D465" s="45">
        <v>500</v>
      </c>
      <c r="E465" s="53">
        <v>0</v>
      </c>
      <c r="F465" s="148">
        <f t="shared" si="166"/>
        <v>166.66666666666669</v>
      </c>
    </row>
    <row r="466" spans="1:6" s="28" customFormat="1" x14ac:dyDescent="0.2">
      <c r="A466" s="83">
        <v>412900</v>
      </c>
      <c r="B466" s="84" t="s">
        <v>723</v>
      </c>
      <c r="C466" s="53">
        <v>2000</v>
      </c>
      <c r="D466" s="45">
        <v>2100</v>
      </c>
      <c r="E466" s="53">
        <v>0</v>
      </c>
      <c r="F466" s="148">
        <f t="shared" si="166"/>
        <v>105</v>
      </c>
    </row>
    <row r="467" spans="1:6" s="50" customFormat="1" ht="40.5" x14ac:dyDescent="0.2">
      <c r="A467" s="41">
        <v>418000</v>
      </c>
      <c r="B467" s="46" t="s">
        <v>483</v>
      </c>
      <c r="C467" s="40">
        <f t="shared" ref="C467" si="170">C468</f>
        <v>800</v>
      </c>
      <c r="D467" s="40">
        <f t="shared" ref="D467" si="171">D468</f>
        <v>600</v>
      </c>
      <c r="E467" s="40">
        <f t="shared" ref="E467" si="172">E468</f>
        <v>0</v>
      </c>
      <c r="F467" s="152">
        <f t="shared" si="166"/>
        <v>75</v>
      </c>
    </row>
    <row r="468" spans="1:6" s="28" customFormat="1" x14ac:dyDescent="0.2">
      <c r="A468" s="43">
        <v>418400</v>
      </c>
      <c r="B468" s="44" t="s">
        <v>418</v>
      </c>
      <c r="C468" s="53">
        <v>800</v>
      </c>
      <c r="D468" s="45">
        <v>600</v>
      </c>
      <c r="E468" s="53">
        <v>0</v>
      </c>
      <c r="F468" s="148">
        <f t="shared" si="166"/>
        <v>75</v>
      </c>
    </row>
    <row r="469" spans="1:6" s="28" customFormat="1" x14ac:dyDescent="0.2">
      <c r="A469" s="41">
        <v>510000</v>
      </c>
      <c r="B469" s="46" t="s">
        <v>423</v>
      </c>
      <c r="C469" s="40">
        <f>C470+0+0</f>
        <v>10000</v>
      </c>
      <c r="D469" s="40">
        <f>D470+0+0</f>
        <v>5000</v>
      </c>
      <c r="E469" s="40">
        <f>E470+0+0</f>
        <v>0</v>
      </c>
      <c r="F469" s="152">
        <f t="shared" si="166"/>
        <v>50</v>
      </c>
    </row>
    <row r="470" spans="1:6" s="28" customFormat="1" x14ac:dyDescent="0.2">
      <c r="A470" s="41">
        <v>511000</v>
      </c>
      <c r="B470" s="46" t="s">
        <v>424</v>
      </c>
      <c r="C470" s="40">
        <f t="shared" ref="C470" si="173">SUM(C471:C471)</f>
        <v>10000</v>
      </c>
      <c r="D470" s="40">
        <f t="shared" ref="D470" si="174">SUM(D471:D471)</f>
        <v>5000</v>
      </c>
      <c r="E470" s="40">
        <f t="shared" ref="E470" si="175">SUM(E471:E471)</f>
        <v>0</v>
      </c>
      <c r="F470" s="152">
        <f t="shared" si="166"/>
        <v>50</v>
      </c>
    </row>
    <row r="471" spans="1:6" s="28" customFormat="1" x14ac:dyDescent="0.2">
      <c r="A471" s="43">
        <v>511300</v>
      </c>
      <c r="B471" s="44" t="s">
        <v>427</v>
      </c>
      <c r="C471" s="53">
        <v>10000</v>
      </c>
      <c r="D471" s="45">
        <v>5000</v>
      </c>
      <c r="E471" s="53">
        <v>0</v>
      </c>
      <c r="F471" s="148">
        <f t="shared" si="166"/>
        <v>50</v>
      </c>
    </row>
    <row r="472" spans="1:6" s="28" customFormat="1" x14ac:dyDescent="0.2">
      <c r="A472" s="82"/>
      <c r="B472" s="76" t="s">
        <v>646</v>
      </c>
      <c r="C472" s="80">
        <f>C450+C469+0</f>
        <v>1065600</v>
      </c>
      <c r="D472" s="80">
        <f>D450+D469+0</f>
        <v>1134800</v>
      </c>
      <c r="E472" s="80">
        <f>E450+E469+0</f>
        <v>0</v>
      </c>
      <c r="F472" s="153">
        <f t="shared" si="166"/>
        <v>106.493993993994</v>
      </c>
    </row>
    <row r="473" spans="1:6" s="28" customFormat="1" x14ac:dyDescent="0.2">
      <c r="A473" s="61"/>
      <c r="B473" s="39"/>
      <c r="C473" s="45"/>
      <c r="D473" s="45"/>
      <c r="E473" s="45"/>
      <c r="F473" s="147"/>
    </row>
    <row r="474" spans="1:6" s="28" customFormat="1" x14ac:dyDescent="0.2">
      <c r="A474" s="38"/>
      <c r="B474" s="39"/>
      <c r="C474" s="45"/>
      <c r="D474" s="45"/>
      <c r="E474" s="45"/>
      <c r="F474" s="147"/>
    </row>
    <row r="475" spans="1:6" s="28" customFormat="1" x14ac:dyDescent="0.2">
      <c r="A475" s="43" t="s">
        <v>907</v>
      </c>
      <c r="B475" s="46"/>
      <c r="C475" s="45"/>
      <c r="D475" s="45"/>
      <c r="E475" s="45"/>
      <c r="F475" s="147"/>
    </row>
    <row r="476" spans="1:6" s="28" customFormat="1" x14ac:dyDescent="0.2">
      <c r="A476" s="43" t="s">
        <v>507</v>
      </c>
      <c r="B476" s="46"/>
      <c r="C476" s="45"/>
      <c r="D476" s="45"/>
      <c r="E476" s="45"/>
      <c r="F476" s="147"/>
    </row>
    <row r="477" spans="1:6" s="28" customFormat="1" x14ac:dyDescent="0.2">
      <c r="A477" s="43" t="s">
        <v>741</v>
      </c>
      <c r="B477" s="46"/>
      <c r="C477" s="45"/>
      <c r="D477" s="45"/>
      <c r="E477" s="45"/>
      <c r="F477" s="147"/>
    </row>
    <row r="478" spans="1:6" s="28" customFormat="1" x14ac:dyDescent="0.2">
      <c r="A478" s="43" t="s">
        <v>579</v>
      </c>
      <c r="B478" s="46"/>
      <c r="C478" s="45"/>
      <c r="D478" s="45"/>
      <c r="E478" s="45"/>
      <c r="F478" s="147"/>
    </row>
    <row r="479" spans="1:6" s="28" customFormat="1" x14ac:dyDescent="0.2">
      <c r="A479" s="43"/>
      <c r="B479" s="72"/>
      <c r="C479" s="62"/>
      <c r="D479" s="62"/>
      <c r="E479" s="62"/>
      <c r="F479" s="149"/>
    </row>
    <row r="480" spans="1:6" s="28" customFormat="1" x14ac:dyDescent="0.2">
      <c r="A480" s="41">
        <v>410000</v>
      </c>
      <c r="B480" s="42" t="s">
        <v>357</v>
      </c>
      <c r="C480" s="40">
        <f t="shared" ref="C480" si="176">C481+C486</f>
        <v>1065900</v>
      </c>
      <c r="D480" s="40">
        <f t="shared" ref="D480" si="177">D481+D486</f>
        <v>1146500</v>
      </c>
      <c r="E480" s="40">
        <f t="shared" ref="E480" si="178">E481+E486</f>
        <v>0</v>
      </c>
      <c r="F480" s="152">
        <f t="shared" ref="F480:F508" si="179">D480/C480*100</f>
        <v>107.56168496106578</v>
      </c>
    </row>
    <row r="481" spans="1:6" s="28" customFormat="1" x14ac:dyDescent="0.2">
      <c r="A481" s="41">
        <v>411000</v>
      </c>
      <c r="B481" s="42" t="s">
        <v>474</v>
      </c>
      <c r="C481" s="40">
        <f t="shared" ref="C481" si="180">SUM(C482:C485)</f>
        <v>756900</v>
      </c>
      <c r="D481" s="40">
        <f t="shared" ref="D481" si="181">SUM(D482:D485)</f>
        <v>833900</v>
      </c>
      <c r="E481" s="40">
        <f t="shared" ref="E481" si="182">SUM(E482:E485)</f>
        <v>0</v>
      </c>
      <c r="F481" s="152">
        <f t="shared" si="179"/>
        <v>110.17307438234904</v>
      </c>
    </row>
    <row r="482" spans="1:6" s="28" customFormat="1" x14ac:dyDescent="0.2">
      <c r="A482" s="43">
        <v>411100</v>
      </c>
      <c r="B482" s="44" t="s">
        <v>358</v>
      </c>
      <c r="C482" s="53">
        <v>714000</v>
      </c>
      <c r="D482" s="45">
        <v>790000</v>
      </c>
      <c r="E482" s="53">
        <v>0</v>
      </c>
      <c r="F482" s="148">
        <f t="shared" si="179"/>
        <v>110.64425770308124</v>
      </c>
    </row>
    <row r="483" spans="1:6" s="28" customFormat="1" ht="40.5" x14ac:dyDescent="0.2">
      <c r="A483" s="43">
        <v>411200</v>
      </c>
      <c r="B483" s="44" t="s">
        <v>487</v>
      </c>
      <c r="C483" s="53">
        <v>16400</v>
      </c>
      <c r="D483" s="45">
        <v>16000</v>
      </c>
      <c r="E483" s="53">
        <v>0</v>
      </c>
      <c r="F483" s="148">
        <f t="shared" si="179"/>
        <v>97.560975609756099</v>
      </c>
    </row>
    <row r="484" spans="1:6" s="28" customFormat="1" ht="40.5" x14ac:dyDescent="0.2">
      <c r="A484" s="43">
        <v>411300</v>
      </c>
      <c r="B484" s="44" t="s">
        <v>359</v>
      </c>
      <c r="C484" s="53">
        <v>20500</v>
      </c>
      <c r="D484" s="45">
        <v>14000</v>
      </c>
      <c r="E484" s="53">
        <v>0</v>
      </c>
      <c r="F484" s="148">
        <f t="shared" si="179"/>
        <v>68.292682926829272</v>
      </c>
    </row>
    <row r="485" spans="1:6" s="28" customFormat="1" x14ac:dyDescent="0.2">
      <c r="A485" s="43">
        <v>411400</v>
      </c>
      <c r="B485" s="44" t="s">
        <v>360</v>
      </c>
      <c r="C485" s="53">
        <v>6000</v>
      </c>
      <c r="D485" s="45">
        <v>13900</v>
      </c>
      <c r="E485" s="53">
        <v>0</v>
      </c>
      <c r="F485" s="148">
        <f t="shared" si="179"/>
        <v>231.66666666666669</v>
      </c>
    </row>
    <row r="486" spans="1:6" s="28" customFormat="1" x14ac:dyDescent="0.2">
      <c r="A486" s="41">
        <v>412000</v>
      </c>
      <c r="B486" s="46" t="s">
        <v>479</v>
      </c>
      <c r="C486" s="40">
        <f t="shared" ref="C486" si="183">SUM(C487:C499)</f>
        <v>309000</v>
      </c>
      <c r="D486" s="40">
        <f t="shared" ref="D486" si="184">SUM(D487:D499)</f>
        <v>312600</v>
      </c>
      <c r="E486" s="40">
        <f t="shared" ref="E486" si="185">SUM(E487:E499)</f>
        <v>0</v>
      </c>
      <c r="F486" s="152">
        <f t="shared" si="179"/>
        <v>101.16504854368932</v>
      </c>
    </row>
    <row r="487" spans="1:6" s="28" customFormat="1" x14ac:dyDescent="0.2">
      <c r="A487" s="43">
        <v>412100</v>
      </c>
      <c r="B487" s="44" t="s">
        <v>361</v>
      </c>
      <c r="C487" s="53">
        <v>2600</v>
      </c>
      <c r="D487" s="45">
        <v>2800</v>
      </c>
      <c r="E487" s="53">
        <v>0</v>
      </c>
      <c r="F487" s="148">
        <f t="shared" si="179"/>
        <v>107.69230769230769</v>
      </c>
    </row>
    <row r="488" spans="1:6" s="28" customFormat="1" ht="40.5" x14ac:dyDescent="0.2">
      <c r="A488" s="43">
        <v>412200</v>
      </c>
      <c r="B488" s="44" t="s">
        <v>488</v>
      </c>
      <c r="C488" s="53">
        <v>41800</v>
      </c>
      <c r="D488" s="45">
        <v>43000</v>
      </c>
      <c r="E488" s="53">
        <v>0</v>
      </c>
      <c r="F488" s="148">
        <f t="shared" si="179"/>
        <v>102.87081339712918</v>
      </c>
    </row>
    <row r="489" spans="1:6" s="28" customFormat="1" x14ac:dyDescent="0.2">
      <c r="A489" s="43">
        <v>412300</v>
      </c>
      <c r="B489" s="44" t="s">
        <v>362</v>
      </c>
      <c r="C489" s="53">
        <v>7000</v>
      </c>
      <c r="D489" s="45">
        <v>8000</v>
      </c>
      <c r="E489" s="53">
        <v>0</v>
      </c>
      <c r="F489" s="148">
        <f t="shared" si="179"/>
        <v>114.28571428571428</v>
      </c>
    </row>
    <row r="490" spans="1:6" s="28" customFormat="1" x14ac:dyDescent="0.2">
      <c r="A490" s="43">
        <v>412500</v>
      </c>
      <c r="B490" s="44" t="s">
        <v>364</v>
      </c>
      <c r="C490" s="53">
        <v>10000</v>
      </c>
      <c r="D490" s="45">
        <v>10200</v>
      </c>
      <c r="E490" s="53">
        <v>0</v>
      </c>
      <c r="F490" s="148">
        <f t="shared" si="179"/>
        <v>102</v>
      </c>
    </row>
    <row r="491" spans="1:6" s="28" customFormat="1" x14ac:dyDescent="0.2">
      <c r="A491" s="43">
        <v>412600</v>
      </c>
      <c r="B491" s="44" t="s">
        <v>489</v>
      </c>
      <c r="C491" s="53">
        <v>8500</v>
      </c>
      <c r="D491" s="45">
        <v>9000</v>
      </c>
      <c r="E491" s="53">
        <v>0</v>
      </c>
      <c r="F491" s="148">
        <f t="shared" si="179"/>
        <v>105.88235294117648</v>
      </c>
    </row>
    <row r="492" spans="1:6" s="28" customFormat="1" x14ac:dyDescent="0.2">
      <c r="A492" s="43">
        <v>412700</v>
      </c>
      <c r="B492" s="44" t="s">
        <v>476</v>
      </c>
      <c r="C492" s="53">
        <v>58200</v>
      </c>
      <c r="D492" s="45">
        <v>58000</v>
      </c>
      <c r="E492" s="53">
        <v>0</v>
      </c>
      <c r="F492" s="148">
        <f t="shared" si="179"/>
        <v>99.656357388316152</v>
      </c>
    </row>
    <row r="493" spans="1:6" s="28" customFormat="1" x14ac:dyDescent="0.2">
      <c r="A493" s="43">
        <v>412900</v>
      </c>
      <c r="B493" s="48" t="s">
        <v>888</v>
      </c>
      <c r="C493" s="53">
        <v>1000</v>
      </c>
      <c r="D493" s="45">
        <v>1000</v>
      </c>
      <c r="E493" s="53">
        <v>0</v>
      </c>
      <c r="F493" s="148">
        <f t="shared" si="179"/>
        <v>100</v>
      </c>
    </row>
    <row r="494" spans="1:6" s="28" customFormat="1" x14ac:dyDescent="0.2">
      <c r="A494" s="43">
        <v>412900</v>
      </c>
      <c r="B494" s="48" t="s">
        <v>703</v>
      </c>
      <c r="C494" s="53">
        <v>31499.999999999993</v>
      </c>
      <c r="D494" s="45">
        <v>31499.999999999996</v>
      </c>
      <c r="E494" s="53">
        <v>0</v>
      </c>
      <c r="F494" s="148">
        <f t="shared" si="179"/>
        <v>100.00000000000003</v>
      </c>
    </row>
    <row r="495" spans="1:6" s="28" customFormat="1" x14ac:dyDescent="0.2">
      <c r="A495" s="43">
        <v>412900</v>
      </c>
      <c r="B495" s="44" t="s">
        <v>855</v>
      </c>
      <c r="C495" s="53">
        <v>145000</v>
      </c>
      <c r="D495" s="45">
        <v>145400</v>
      </c>
      <c r="E495" s="53">
        <v>0</v>
      </c>
      <c r="F495" s="148">
        <f t="shared" si="179"/>
        <v>100.27586206896552</v>
      </c>
    </row>
    <row r="496" spans="1:6" s="28" customFormat="1" x14ac:dyDescent="0.2">
      <c r="A496" s="43">
        <v>412900</v>
      </c>
      <c r="B496" s="48" t="s">
        <v>721</v>
      </c>
      <c r="C496" s="53">
        <v>1300</v>
      </c>
      <c r="D496" s="45">
        <v>1300</v>
      </c>
      <c r="E496" s="53">
        <v>0</v>
      </c>
      <c r="F496" s="148">
        <f t="shared" si="179"/>
        <v>100</v>
      </c>
    </row>
    <row r="497" spans="1:6" s="28" customFormat="1" x14ac:dyDescent="0.2">
      <c r="A497" s="43">
        <v>412900</v>
      </c>
      <c r="B497" s="48" t="s">
        <v>722</v>
      </c>
      <c r="C497" s="53">
        <v>500</v>
      </c>
      <c r="D497" s="45">
        <v>600</v>
      </c>
      <c r="E497" s="53">
        <v>0</v>
      </c>
      <c r="F497" s="148">
        <f t="shared" si="179"/>
        <v>120</v>
      </c>
    </row>
    <row r="498" spans="1:6" s="28" customFormat="1" x14ac:dyDescent="0.2">
      <c r="A498" s="43">
        <v>412900</v>
      </c>
      <c r="B498" s="48" t="s">
        <v>723</v>
      </c>
      <c r="C498" s="53">
        <v>1500</v>
      </c>
      <c r="D498" s="45">
        <v>1700</v>
      </c>
      <c r="E498" s="53">
        <v>0</v>
      </c>
      <c r="F498" s="148">
        <f t="shared" si="179"/>
        <v>113.33333333333333</v>
      </c>
    </row>
    <row r="499" spans="1:6" s="28" customFormat="1" x14ac:dyDescent="0.2">
      <c r="A499" s="43">
        <v>412900</v>
      </c>
      <c r="B499" s="44" t="s">
        <v>705</v>
      </c>
      <c r="C499" s="53">
        <v>100.00000000000001</v>
      </c>
      <c r="D499" s="45">
        <v>100</v>
      </c>
      <c r="E499" s="53">
        <v>0</v>
      </c>
      <c r="F499" s="148">
        <f t="shared" si="179"/>
        <v>99.999999999999986</v>
      </c>
    </row>
    <row r="500" spans="1:6" s="50" customFormat="1" x14ac:dyDescent="0.2">
      <c r="A500" s="41">
        <v>510000</v>
      </c>
      <c r="B500" s="46" t="s">
        <v>423</v>
      </c>
      <c r="C500" s="40">
        <f>C501+C503</f>
        <v>6400</v>
      </c>
      <c r="D500" s="40">
        <f>D501+D503</f>
        <v>4700</v>
      </c>
      <c r="E500" s="40">
        <f>E501+E503</f>
        <v>0</v>
      </c>
      <c r="F500" s="152">
        <f t="shared" si="179"/>
        <v>73.4375</v>
      </c>
    </row>
    <row r="501" spans="1:6" s="50" customFormat="1" x14ac:dyDescent="0.2">
      <c r="A501" s="41">
        <v>511000</v>
      </c>
      <c r="B501" s="46" t="s">
        <v>424</v>
      </c>
      <c r="C501" s="40">
        <f>C502+0</f>
        <v>5000</v>
      </c>
      <c r="D501" s="40">
        <f>D502+0</f>
        <v>3500</v>
      </c>
      <c r="E501" s="40">
        <f>E502+0</f>
        <v>0</v>
      </c>
      <c r="F501" s="152">
        <f t="shared" si="179"/>
        <v>70</v>
      </c>
    </row>
    <row r="502" spans="1:6" s="28" customFormat="1" x14ac:dyDescent="0.2">
      <c r="A502" s="43">
        <v>511300</v>
      </c>
      <c r="B502" s="44" t="s">
        <v>427</v>
      </c>
      <c r="C502" s="53">
        <v>5000</v>
      </c>
      <c r="D502" s="45">
        <v>3500</v>
      </c>
      <c r="E502" s="53">
        <v>0</v>
      </c>
      <c r="F502" s="148">
        <f t="shared" si="179"/>
        <v>70</v>
      </c>
    </row>
    <row r="503" spans="1:6" s="50" customFormat="1" x14ac:dyDescent="0.2">
      <c r="A503" s="41">
        <v>516000</v>
      </c>
      <c r="B503" s="46" t="s">
        <v>434</v>
      </c>
      <c r="C503" s="40">
        <f t="shared" ref="C503" si="186">C504</f>
        <v>1400</v>
      </c>
      <c r="D503" s="40">
        <f t="shared" ref="D503" si="187">D504</f>
        <v>1200</v>
      </c>
      <c r="E503" s="40">
        <f t="shared" ref="E503" si="188">E504</f>
        <v>0</v>
      </c>
      <c r="F503" s="152">
        <f t="shared" si="179"/>
        <v>85.714285714285708</v>
      </c>
    </row>
    <row r="504" spans="1:6" s="28" customFormat="1" x14ac:dyDescent="0.2">
      <c r="A504" s="43">
        <v>516100</v>
      </c>
      <c r="B504" s="44" t="s">
        <v>434</v>
      </c>
      <c r="C504" s="53">
        <v>1400</v>
      </c>
      <c r="D504" s="45">
        <v>1200</v>
      </c>
      <c r="E504" s="53">
        <v>0</v>
      </c>
      <c r="F504" s="148">
        <f t="shared" si="179"/>
        <v>85.714285714285708</v>
      </c>
    </row>
    <row r="505" spans="1:6" s="50" customFormat="1" x14ac:dyDescent="0.2">
      <c r="A505" s="41">
        <v>630000</v>
      </c>
      <c r="B505" s="46" t="s">
        <v>464</v>
      </c>
      <c r="C505" s="40">
        <f>0+C506</f>
        <v>36800</v>
      </c>
      <c r="D505" s="40">
        <f>0+D506</f>
        <v>30500</v>
      </c>
      <c r="E505" s="40">
        <f>0+E506</f>
        <v>0</v>
      </c>
      <c r="F505" s="152">
        <f t="shared" si="179"/>
        <v>82.880434782608688</v>
      </c>
    </row>
    <row r="506" spans="1:6" s="50" customFormat="1" x14ac:dyDescent="0.2">
      <c r="A506" s="41">
        <v>638000</v>
      </c>
      <c r="B506" s="46" t="s">
        <v>397</v>
      </c>
      <c r="C506" s="40">
        <f t="shared" ref="C506" si="189">C507</f>
        <v>36800</v>
      </c>
      <c r="D506" s="40">
        <f t="shared" ref="D506" si="190">D507</f>
        <v>30500</v>
      </c>
      <c r="E506" s="40">
        <f t="shared" ref="E506" si="191">E507</f>
        <v>0</v>
      </c>
      <c r="F506" s="152">
        <f t="shared" si="179"/>
        <v>82.880434782608688</v>
      </c>
    </row>
    <row r="507" spans="1:6" s="28" customFormat="1" x14ac:dyDescent="0.2">
      <c r="A507" s="43">
        <v>638100</v>
      </c>
      <c r="B507" s="44" t="s">
        <v>469</v>
      </c>
      <c r="C507" s="53">
        <v>36800</v>
      </c>
      <c r="D507" s="45">
        <v>30500</v>
      </c>
      <c r="E507" s="53">
        <v>0</v>
      </c>
      <c r="F507" s="148">
        <f t="shared" si="179"/>
        <v>82.880434782608688</v>
      </c>
    </row>
    <row r="508" spans="1:6" s="28" customFormat="1" x14ac:dyDescent="0.2">
      <c r="A508" s="82"/>
      <c r="B508" s="76" t="s">
        <v>646</v>
      </c>
      <c r="C508" s="80">
        <f>C480+C500+0+C505</f>
        <v>1109100</v>
      </c>
      <c r="D508" s="80">
        <f>D480+D500+0+D505</f>
        <v>1181700</v>
      </c>
      <c r="E508" s="80">
        <f>E480+E500+0+E505</f>
        <v>0</v>
      </c>
      <c r="F508" s="153">
        <f t="shared" si="179"/>
        <v>106.54584798485259</v>
      </c>
    </row>
    <row r="509" spans="1:6" s="28" customFormat="1" x14ac:dyDescent="0.2">
      <c r="A509" s="61"/>
      <c r="B509" s="39"/>
      <c r="C509" s="62"/>
      <c r="D509" s="62"/>
      <c r="E509" s="62"/>
      <c r="F509" s="149"/>
    </row>
    <row r="510" spans="1:6" s="28" customFormat="1" x14ac:dyDescent="0.2">
      <c r="A510" s="38"/>
      <c r="B510" s="39"/>
      <c r="C510" s="45"/>
      <c r="D510" s="45"/>
      <c r="E510" s="45"/>
      <c r="F510" s="147"/>
    </row>
    <row r="511" spans="1:6" s="28" customFormat="1" x14ac:dyDescent="0.2">
      <c r="A511" s="43" t="s">
        <v>908</v>
      </c>
      <c r="B511" s="46"/>
      <c r="C511" s="45"/>
      <c r="D511" s="45"/>
      <c r="E511" s="45"/>
      <c r="F511" s="147"/>
    </row>
    <row r="512" spans="1:6" s="28" customFormat="1" x14ac:dyDescent="0.2">
      <c r="A512" s="43" t="s">
        <v>507</v>
      </c>
      <c r="B512" s="46"/>
      <c r="C512" s="45"/>
      <c r="D512" s="45"/>
      <c r="E512" s="45"/>
      <c r="F512" s="147"/>
    </row>
    <row r="513" spans="1:6" s="28" customFormat="1" x14ac:dyDescent="0.2">
      <c r="A513" s="43" t="s">
        <v>525</v>
      </c>
      <c r="B513" s="46"/>
      <c r="C513" s="45"/>
      <c r="D513" s="45"/>
      <c r="E513" s="45"/>
      <c r="F513" s="147"/>
    </row>
    <row r="514" spans="1:6" s="28" customFormat="1" x14ac:dyDescent="0.2">
      <c r="A514" s="43" t="s">
        <v>579</v>
      </c>
      <c r="B514" s="46"/>
      <c r="C514" s="45"/>
      <c r="D514" s="45"/>
      <c r="E514" s="45"/>
      <c r="F514" s="147"/>
    </row>
    <row r="515" spans="1:6" s="28" customFormat="1" x14ac:dyDescent="0.2">
      <c r="A515" s="43"/>
      <c r="B515" s="72"/>
      <c r="C515" s="62"/>
      <c r="D515" s="62"/>
      <c r="E515" s="62"/>
      <c r="F515" s="149"/>
    </row>
    <row r="516" spans="1:6" s="28" customFormat="1" x14ac:dyDescent="0.2">
      <c r="A516" s="41">
        <v>410000</v>
      </c>
      <c r="B516" s="42" t="s">
        <v>357</v>
      </c>
      <c r="C516" s="40">
        <f t="shared" ref="C516" si="192">C517+C522</f>
        <v>437600</v>
      </c>
      <c r="D516" s="40">
        <f t="shared" ref="D516" si="193">D517+D522</f>
        <v>434700</v>
      </c>
      <c r="E516" s="40">
        <f t="shared" ref="E516" si="194">E517+E522</f>
        <v>0</v>
      </c>
      <c r="F516" s="152">
        <f t="shared" ref="F516:F526" si="195">D516/C516*100</f>
        <v>99.337294332723943</v>
      </c>
    </row>
    <row r="517" spans="1:6" s="28" customFormat="1" x14ac:dyDescent="0.2">
      <c r="A517" s="41">
        <v>411000</v>
      </c>
      <c r="B517" s="42" t="s">
        <v>474</v>
      </c>
      <c r="C517" s="40">
        <f t="shared" ref="C517" si="196">SUM(C518:C521)</f>
        <v>385400</v>
      </c>
      <c r="D517" s="40">
        <f t="shared" ref="D517" si="197">SUM(D518:D521)</f>
        <v>395600</v>
      </c>
      <c r="E517" s="40">
        <f t="shared" ref="E517" si="198">SUM(E518:E521)</f>
        <v>0</v>
      </c>
      <c r="F517" s="152">
        <f t="shared" si="195"/>
        <v>102.64660093409445</v>
      </c>
    </row>
    <row r="518" spans="1:6" s="28" customFormat="1" x14ac:dyDescent="0.2">
      <c r="A518" s="43">
        <v>411100</v>
      </c>
      <c r="B518" s="44" t="s">
        <v>358</v>
      </c>
      <c r="C518" s="53">
        <v>369500</v>
      </c>
      <c r="D518" s="45">
        <v>380000</v>
      </c>
      <c r="E518" s="53">
        <v>0</v>
      </c>
      <c r="F518" s="148">
        <f t="shared" si="195"/>
        <v>102.84167794316643</v>
      </c>
    </row>
    <row r="519" spans="1:6" s="28" customFormat="1" ht="40.5" x14ac:dyDescent="0.2">
      <c r="A519" s="43">
        <v>411200</v>
      </c>
      <c r="B519" s="44" t="s">
        <v>487</v>
      </c>
      <c r="C519" s="53">
        <v>6400</v>
      </c>
      <c r="D519" s="45">
        <v>6500</v>
      </c>
      <c r="E519" s="53">
        <v>0</v>
      </c>
      <c r="F519" s="148">
        <f t="shared" si="195"/>
        <v>101.5625</v>
      </c>
    </row>
    <row r="520" spans="1:6" s="28" customFormat="1" ht="40.5" x14ac:dyDescent="0.2">
      <c r="A520" s="43">
        <v>411300</v>
      </c>
      <c r="B520" s="44" t="s">
        <v>359</v>
      </c>
      <c r="C520" s="53">
        <v>100</v>
      </c>
      <c r="D520" s="45">
        <v>5000</v>
      </c>
      <c r="E520" s="53">
        <v>0</v>
      </c>
      <c r="F520" s="148">
        <f t="shared" si="195"/>
        <v>5000</v>
      </c>
    </row>
    <row r="521" spans="1:6" s="28" customFormat="1" x14ac:dyDescent="0.2">
      <c r="A521" s="43">
        <v>411400</v>
      </c>
      <c r="B521" s="44" t="s">
        <v>360</v>
      </c>
      <c r="C521" s="53">
        <v>9400</v>
      </c>
      <c r="D521" s="45">
        <v>4100</v>
      </c>
      <c r="E521" s="53">
        <v>0</v>
      </c>
      <c r="F521" s="148">
        <f t="shared" si="195"/>
        <v>43.61702127659575</v>
      </c>
    </row>
    <row r="522" spans="1:6" s="28" customFormat="1" x14ac:dyDescent="0.2">
      <c r="A522" s="41">
        <v>412000</v>
      </c>
      <c r="B522" s="46" t="s">
        <v>479</v>
      </c>
      <c r="C522" s="40">
        <f>SUM(C523:C529)</f>
        <v>52200</v>
      </c>
      <c r="D522" s="40">
        <f>SUM(D523:D529)</f>
        <v>39100</v>
      </c>
      <c r="E522" s="40">
        <f>SUM(E523:E529)</f>
        <v>0</v>
      </c>
      <c r="F522" s="152">
        <f t="shared" si="195"/>
        <v>74.904214559386972</v>
      </c>
    </row>
    <row r="523" spans="1:6" s="28" customFormat="1" ht="40.5" x14ac:dyDescent="0.2">
      <c r="A523" s="43">
        <v>412200</v>
      </c>
      <c r="B523" s="44" t="s">
        <v>488</v>
      </c>
      <c r="C523" s="53">
        <v>14500</v>
      </c>
      <c r="D523" s="45">
        <v>15000</v>
      </c>
      <c r="E523" s="53">
        <v>0</v>
      </c>
      <c r="F523" s="148">
        <f t="shared" si="195"/>
        <v>103.44827586206897</v>
      </c>
    </row>
    <row r="524" spans="1:6" s="28" customFormat="1" x14ac:dyDescent="0.2">
      <c r="A524" s="43">
        <v>412300</v>
      </c>
      <c r="B524" s="44" t="s">
        <v>362</v>
      </c>
      <c r="C524" s="53">
        <v>3500</v>
      </c>
      <c r="D524" s="45">
        <v>4000</v>
      </c>
      <c r="E524" s="53">
        <v>0</v>
      </c>
      <c r="F524" s="148">
        <f t="shared" si="195"/>
        <v>114.28571428571428</v>
      </c>
    </row>
    <row r="525" spans="1:6" s="28" customFormat="1" x14ac:dyDescent="0.2">
      <c r="A525" s="43">
        <v>412500</v>
      </c>
      <c r="B525" s="44" t="s">
        <v>364</v>
      </c>
      <c r="C525" s="53">
        <v>15700</v>
      </c>
      <c r="D525" s="45">
        <v>1100</v>
      </c>
      <c r="E525" s="53">
        <v>0</v>
      </c>
      <c r="F525" s="148">
        <f t="shared" si="195"/>
        <v>7.0063694267515926</v>
      </c>
    </row>
    <row r="526" spans="1:6" s="28" customFormat="1" x14ac:dyDescent="0.2">
      <c r="A526" s="43">
        <v>412700</v>
      </c>
      <c r="B526" s="44" t="s">
        <v>476</v>
      </c>
      <c r="C526" s="53">
        <v>2800</v>
      </c>
      <c r="D526" s="45">
        <v>2800</v>
      </c>
      <c r="E526" s="53">
        <v>0</v>
      </c>
      <c r="F526" s="148">
        <f t="shared" si="195"/>
        <v>100</v>
      </c>
    </row>
    <row r="527" spans="1:6" s="28" customFormat="1" x14ac:dyDescent="0.2">
      <c r="A527" s="43">
        <v>412900</v>
      </c>
      <c r="B527" s="48" t="s">
        <v>888</v>
      </c>
      <c r="C527" s="53">
        <v>0</v>
      </c>
      <c r="D527" s="45">
        <v>500</v>
      </c>
      <c r="E527" s="53">
        <v>0</v>
      </c>
      <c r="F527" s="148">
        <v>0</v>
      </c>
    </row>
    <row r="528" spans="1:6" s="28" customFormat="1" x14ac:dyDescent="0.2">
      <c r="A528" s="43">
        <v>412900</v>
      </c>
      <c r="B528" s="48" t="s">
        <v>703</v>
      </c>
      <c r="C528" s="53">
        <v>14900</v>
      </c>
      <c r="D528" s="45">
        <v>14900</v>
      </c>
      <c r="E528" s="53">
        <v>0</v>
      </c>
      <c r="F528" s="148">
        <f>D528/C528*100</f>
        <v>100</v>
      </c>
    </row>
    <row r="529" spans="1:6" s="28" customFormat="1" x14ac:dyDescent="0.2">
      <c r="A529" s="43">
        <v>412900</v>
      </c>
      <c r="B529" s="48" t="s">
        <v>723</v>
      </c>
      <c r="C529" s="53">
        <v>800</v>
      </c>
      <c r="D529" s="45">
        <v>800</v>
      </c>
      <c r="E529" s="53">
        <v>0</v>
      </c>
      <c r="F529" s="148">
        <f>D529/C529*100</f>
        <v>100</v>
      </c>
    </row>
    <row r="530" spans="1:6" s="28" customFormat="1" x14ac:dyDescent="0.2">
      <c r="A530" s="82"/>
      <c r="B530" s="76" t="s">
        <v>646</v>
      </c>
      <c r="C530" s="80">
        <f>C516+0+0</f>
        <v>437600</v>
      </c>
      <c r="D530" s="80">
        <f>D516+0+0</f>
        <v>434700</v>
      </c>
      <c r="E530" s="80">
        <f>E516+0+0</f>
        <v>0</v>
      </c>
      <c r="F530" s="153">
        <f>D530/C530*100</f>
        <v>99.337294332723943</v>
      </c>
    </row>
    <row r="531" spans="1:6" s="28" customFormat="1" x14ac:dyDescent="0.2">
      <c r="A531" s="61"/>
      <c r="B531" s="39"/>
      <c r="C531" s="62"/>
      <c r="D531" s="62"/>
      <c r="E531" s="62"/>
      <c r="F531" s="149"/>
    </row>
    <row r="532" spans="1:6" s="28" customFormat="1" x14ac:dyDescent="0.2">
      <c r="A532" s="38"/>
      <c r="B532" s="39"/>
      <c r="C532" s="45"/>
      <c r="D532" s="45"/>
      <c r="E532" s="45"/>
      <c r="F532" s="147"/>
    </row>
    <row r="533" spans="1:6" s="28" customFormat="1" x14ac:dyDescent="0.2">
      <c r="A533" s="43" t="s">
        <v>909</v>
      </c>
      <c r="B533" s="46"/>
      <c r="C533" s="45"/>
      <c r="D533" s="45"/>
      <c r="E533" s="45"/>
      <c r="F533" s="147"/>
    </row>
    <row r="534" spans="1:6" s="28" customFormat="1" x14ac:dyDescent="0.2">
      <c r="A534" s="43" t="s">
        <v>507</v>
      </c>
      <c r="B534" s="46"/>
      <c r="C534" s="45"/>
      <c r="D534" s="45"/>
      <c r="E534" s="45"/>
      <c r="F534" s="147"/>
    </row>
    <row r="535" spans="1:6" s="28" customFormat="1" x14ac:dyDescent="0.2">
      <c r="A535" s="43" t="s">
        <v>742</v>
      </c>
      <c r="B535" s="46"/>
      <c r="C535" s="45"/>
      <c r="D535" s="45"/>
      <c r="E535" s="45"/>
      <c r="F535" s="147"/>
    </row>
    <row r="536" spans="1:6" s="28" customFormat="1" x14ac:dyDescent="0.2">
      <c r="A536" s="43" t="s">
        <v>579</v>
      </c>
      <c r="B536" s="46"/>
      <c r="C536" s="45"/>
      <c r="D536" s="45"/>
      <c r="E536" s="45"/>
      <c r="F536" s="147"/>
    </row>
    <row r="537" spans="1:6" s="28" customFormat="1" x14ac:dyDescent="0.2">
      <c r="A537" s="43"/>
      <c r="B537" s="72"/>
      <c r="C537" s="62"/>
      <c r="D537" s="62"/>
      <c r="E537" s="62"/>
      <c r="F537" s="149"/>
    </row>
    <row r="538" spans="1:6" s="28" customFormat="1" x14ac:dyDescent="0.2">
      <c r="A538" s="41">
        <v>410000</v>
      </c>
      <c r="B538" s="42" t="s">
        <v>357</v>
      </c>
      <c r="C538" s="40">
        <f>C539+C544+0</f>
        <v>730099.99999999965</v>
      </c>
      <c r="D538" s="40">
        <f>D539+D544+0</f>
        <v>751200</v>
      </c>
      <c r="E538" s="40">
        <f>E539+E544+0</f>
        <v>0</v>
      </c>
      <c r="F538" s="152">
        <f t="shared" ref="F538:F563" si="199">D538/C538*100</f>
        <v>102.8900150664293</v>
      </c>
    </row>
    <row r="539" spans="1:6" s="28" customFormat="1" x14ac:dyDescent="0.2">
      <c r="A539" s="41">
        <v>411000</v>
      </c>
      <c r="B539" s="42" t="s">
        <v>474</v>
      </c>
      <c r="C539" s="40">
        <f t="shared" ref="C539" si="200">SUM(C540:C543)</f>
        <v>642399.99999999965</v>
      </c>
      <c r="D539" s="40">
        <f t="shared" ref="D539" si="201">SUM(D540:D543)</f>
        <v>654000</v>
      </c>
      <c r="E539" s="40">
        <f t="shared" ref="E539" si="202">SUM(E540:E543)</f>
        <v>0</v>
      </c>
      <c r="F539" s="152">
        <f t="shared" si="199"/>
        <v>101.80572851805734</v>
      </c>
    </row>
    <row r="540" spans="1:6" s="28" customFormat="1" x14ac:dyDescent="0.2">
      <c r="A540" s="43">
        <v>411100</v>
      </c>
      <c r="B540" s="44" t="s">
        <v>358</v>
      </c>
      <c r="C540" s="53">
        <v>567599.99999999965</v>
      </c>
      <c r="D540" s="45">
        <v>620000</v>
      </c>
      <c r="E540" s="53">
        <v>0</v>
      </c>
      <c r="F540" s="148">
        <f t="shared" si="199"/>
        <v>109.2318534179</v>
      </c>
    </row>
    <row r="541" spans="1:6" s="28" customFormat="1" ht="40.5" x14ac:dyDescent="0.2">
      <c r="A541" s="43">
        <v>411200</v>
      </c>
      <c r="B541" s="44" t="s">
        <v>487</v>
      </c>
      <c r="C541" s="53">
        <v>15899.999999999965</v>
      </c>
      <c r="D541" s="45">
        <v>16000</v>
      </c>
      <c r="E541" s="53">
        <v>0</v>
      </c>
      <c r="F541" s="148">
        <f t="shared" si="199"/>
        <v>100.62893081761028</v>
      </c>
    </row>
    <row r="542" spans="1:6" s="28" customFormat="1" ht="40.5" x14ac:dyDescent="0.2">
      <c r="A542" s="43">
        <v>411300</v>
      </c>
      <c r="B542" s="44" t="s">
        <v>359</v>
      </c>
      <c r="C542" s="53">
        <v>40300</v>
      </c>
      <c r="D542" s="45">
        <v>10000</v>
      </c>
      <c r="E542" s="53">
        <v>0</v>
      </c>
      <c r="F542" s="148">
        <f t="shared" si="199"/>
        <v>24.813895781637719</v>
      </c>
    </row>
    <row r="543" spans="1:6" s="28" customFormat="1" x14ac:dyDescent="0.2">
      <c r="A543" s="43">
        <v>411400</v>
      </c>
      <c r="B543" s="44" t="s">
        <v>360</v>
      </c>
      <c r="C543" s="53">
        <v>18600</v>
      </c>
      <c r="D543" s="45">
        <v>8000</v>
      </c>
      <c r="E543" s="53">
        <v>0</v>
      </c>
      <c r="F543" s="148">
        <f t="shared" si="199"/>
        <v>43.01075268817204</v>
      </c>
    </row>
    <row r="544" spans="1:6" s="28" customFormat="1" x14ac:dyDescent="0.2">
      <c r="A544" s="41">
        <v>412000</v>
      </c>
      <c r="B544" s="46" t="s">
        <v>479</v>
      </c>
      <c r="C544" s="40">
        <f>SUM(C545:C554)</f>
        <v>87700</v>
      </c>
      <c r="D544" s="40">
        <f>SUM(D545:D554)</f>
        <v>97200</v>
      </c>
      <c r="E544" s="40">
        <f>SUM(E545:E554)</f>
        <v>0</v>
      </c>
      <c r="F544" s="152">
        <f t="shared" si="199"/>
        <v>110.83238312428733</v>
      </c>
    </row>
    <row r="545" spans="1:6" s="28" customFormat="1" ht="40.5" x14ac:dyDescent="0.2">
      <c r="A545" s="43">
        <v>412200</v>
      </c>
      <c r="B545" s="44" t="s">
        <v>488</v>
      </c>
      <c r="C545" s="53">
        <v>5700</v>
      </c>
      <c r="D545" s="45">
        <v>5900</v>
      </c>
      <c r="E545" s="53">
        <v>0</v>
      </c>
      <c r="F545" s="148">
        <f t="shared" si="199"/>
        <v>103.50877192982458</v>
      </c>
    </row>
    <row r="546" spans="1:6" s="28" customFormat="1" x14ac:dyDescent="0.2">
      <c r="A546" s="43">
        <v>412300</v>
      </c>
      <c r="B546" s="44" t="s">
        <v>362</v>
      </c>
      <c r="C546" s="53">
        <v>7500</v>
      </c>
      <c r="D546" s="45">
        <v>7500</v>
      </c>
      <c r="E546" s="53">
        <v>0</v>
      </c>
      <c r="F546" s="148">
        <f t="shared" si="199"/>
        <v>100</v>
      </c>
    </row>
    <row r="547" spans="1:6" s="28" customFormat="1" x14ac:dyDescent="0.2">
      <c r="A547" s="43">
        <v>412500</v>
      </c>
      <c r="B547" s="44" t="s">
        <v>364</v>
      </c>
      <c r="C547" s="53">
        <v>17000</v>
      </c>
      <c r="D547" s="45">
        <v>17000</v>
      </c>
      <c r="E547" s="53">
        <v>0</v>
      </c>
      <c r="F547" s="148">
        <f t="shared" si="199"/>
        <v>100</v>
      </c>
    </row>
    <row r="548" spans="1:6" s="28" customFormat="1" x14ac:dyDescent="0.2">
      <c r="A548" s="43">
        <v>412600</v>
      </c>
      <c r="B548" s="44" t="s">
        <v>489</v>
      </c>
      <c r="C548" s="53">
        <v>11300</v>
      </c>
      <c r="D548" s="45">
        <v>12000</v>
      </c>
      <c r="E548" s="53">
        <v>0</v>
      </c>
      <c r="F548" s="148">
        <f t="shared" si="199"/>
        <v>106.19469026548674</v>
      </c>
    </row>
    <row r="549" spans="1:6" s="28" customFormat="1" x14ac:dyDescent="0.2">
      <c r="A549" s="43">
        <v>412700</v>
      </c>
      <c r="B549" s="44" t="s">
        <v>476</v>
      </c>
      <c r="C549" s="53">
        <v>13000</v>
      </c>
      <c r="D549" s="45">
        <v>18000</v>
      </c>
      <c r="E549" s="53">
        <v>0</v>
      </c>
      <c r="F549" s="148">
        <f t="shared" si="199"/>
        <v>138.46153846153845</v>
      </c>
    </row>
    <row r="550" spans="1:6" s="28" customFormat="1" x14ac:dyDescent="0.2">
      <c r="A550" s="43">
        <v>412900</v>
      </c>
      <c r="B550" s="48" t="s">
        <v>888</v>
      </c>
      <c r="C550" s="53">
        <v>1500</v>
      </c>
      <c r="D550" s="45">
        <v>200</v>
      </c>
      <c r="E550" s="53">
        <v>0</v>
      </c>
      <c r="F550" s="148">
        <f t="shared" si="199"/>
        <v>13.333333333333334</v>
      </c>
    </row>
    <row r="551" spans="1:6" s="28" customFormat="1" x14ac:dyDescent="0.2">
      <c r="A551" s="43">
        <v>412900</v>
      </c>
      <c r="B551" s="48" t="s">
        <v>703</v>
      </c>
      <c r="C551" s="53">
        <v>17299.999999999996</v>
      </c>
      <c r="D551" s="45">
        <v>20000</v>
      </c>
      <c r="E551" s="53">
        <v>0</v>
      </c>
      <c r="F551" s="148">
        <f t="shared" si="199"/>
        <v>115.60693641618501</v>
      </c>
    </row>
    <row r="552" spans="1:6" s="28" customFormat="1" x14ac:dyDescent="0.2">
      <c r="A552" s="43">
        <v>412900</v>
      </c>
      <c r="B552" s="48" t="s">
        <v>721</v>
      </c>
      <c r="C552" s="53">
        <v>12500</v>
      </c>
      <c r="D552" s="45">
        <v>15000</v>
      </c>
      <c r="E552" s="53">
        <v>0</v>
      </c>
      <c r="F552" s="148">
        <f t="shared" si="199"/>
        <v>120</v>
      </c>
    </row>
    <row r="553" spans="1:6" s="28" customFormat="1" x14ac:dyDescent="0.2">
      <c r="A553" s="43">
        <v>412900</v>
      </c>
      <c r="B553" s="48" t="s">
        <v>722</v>
      </c>
      <c r="C553" s="53">
        <v>599.99999999999989</v>
      </c>
      <c r="D553" s="45">
        <v>500</v>
      </c>
      <c r="E553" s="53">
        <v>0</v>
      </c>
      <c r="F553" s="148">
        <f t="shared" si="199"/>
        <v>83.333333333333343</v>
      </c>
    </row>
    <row r="554" spans="1:6" s="28" customFormat="1" x14ac:dyDescent="0.2">
      <c r="A554" s="43">
        <v>412900</v>
      </c>
      <c r="B554" s="48" t="s">
        <v>723</v>
      </c>
      <c r="C554" s="53">
        <v>1300</v>
      </c>
      <c r="D554" s="45">
        <v>1100</v>
      </c>
      <c r="E554" s="53">
        <v>0</v>
      </c>
      <c r="F554" s="148">
        <f t="shared" si="199"/>
        <v>84.615384615384613</v>
      </c>
    </row>
    <row r="555" spans="1:6" s="28" customFormat="1" x14ac:dyDescent="0.2">
      <c r="A555" s="41">
        <v>510000</v>
      </c>
      <c r="B555" s="46" t="s">
        <v>423</v>
      </c>
      <c r="C555" s="40">
        <f t="shared" ref="C555" si="203">C556+C558</f>
        <v>6000</v>
      </c>
      <c r="D555" s="40">
        <f t="shared" ref="D555" si="204">D556+D558</f>
        <v>6000</v>
      </c>
      <c r="E555" s="40">
        <f t="shared" ref="E555" si="205">E556+E558</f>
        <v>0</v>
      </c>
      <c r="F555" s="152">
        <f t="shared" si="199"/>
        <v>100</v>
      </c>
    </row>
    <row r="556" spans="1:6" s="28" customFormat="1" x14ac:dyDescent="0.2">
      <c r="A556" s="41">
        <v>511000</v>
      </c>
      <c r="B556" s="46" t="s">
        <v>424</v>
      </c>
      <c r="C556" s="40">
        <f t="shared" ref="C556" si="206">SUM(C557:C557)</f>
        <v>5000</v>
      </c>
      <c r="D556" s="40">
        <f t="shared" ref="D556" si="207">SUM(D557:D557)</f>
        <v>5000</v>
      </c>
      <c r="E556" s="40">
        <f t="shared" ref="E556" si="208">SUM(E557:E557)</f>
        <v>0</v>
      </c>
      <c r="F556" s="152">
        <f t="shared" si="199"/>
        <v>100</v>
      </c>
    </row>
    <row r="557" spans="1:6" s="28" customFormat="1" x14ac:dyDescent="0.2">
      <c r="A557" s="43">
        <v>511300</v>
      </c>
      <c r="B557" s="44" t="s">
        <v>427</v>
      </c>
      <c r="C557" s="53">
        <v>5000</v>
      </c>
      <c r="D557" s="45">
        <v>5000</v>
      </c>
      <c r="E557" s="53">
        <v>0</v>
      </c>
      <c r="F557" s="148">
        <f t="shared" si="199"/>
        <v>100</v>
      </c>
    </row>
    <row r="558" spans="1:6" s="28" customFormat="1" x14ac:dyDescent="0.2">
      <c r="A558" s="41">
        <v>516000</v>
      </c>
      <c r="B558" s="46" t="s">
        <v>434</v>
      </c>
      <c r="C558" s="40">
        <f t="shared" ref="C558" si="209">C559</f>
        <v>1000</v>
      </c>
      <c r="D558" s="40">
        <f t="shared" ref="D558" si="210">D559</f>
        <v>1000</v>
      </c>
      <c r="E558" s="40">
        <f t="shared" ref="E558" si="211">E559</f>
        <v>0</v>
      </c>
      <c r="F558" s="152">
        <f t="shared" si="199"/>
        <v>100</v>
      </c>
    </row>
    <row r="559" spans="1:6" s="28" customFormat="1" x14ac:dyDescent="0.2">
      <c r="A559" s="43">
        <v>516100</v>
      </c>
      <c r="B559" s="44" t="s">
        <v>434</v>
      </c>
      <c r="C559" s="53">
        <v>1000</v>
      </c>
      <c r="D559" s="45">
        <v>1000</v>
      </c>
      <c r="E559" s="53">
        <v>0</v>
      </c>
      <c r="F559" s="148">
        <f t="shared" si="199"/>
        <v>100</v>
      </c>
    </row>
    <row r="560" spans="1:6" s="50" customFormat="1" x14ac:dyDescent="0.2">
      <c r="A560" s="41">
        <v>630000</v>
      </c>
      <c r="B560" s="46" t="s">
        <v>464</v>
      </c>
      <c r="C560" s="40">
        <f>0+C561</f>
        <v>800</v>
      </c>
      <c r="D560" s="40">
        <f>0+D561</f>
        <v>0</v>
      </c>
      <c r="E560" s="40">
        <f>0+E561</f>
        <v>0</v>
      </c>
      <c r="F560" s="152">
        <f t="shared" si="199"/>
        <v>0</v>
      </c>
    </row>
    <row r="561" spans="1:6" s="50" customFormat="1" x14ac:dyDescent="0.2">
      <c r="A561" s="41">
        <v>638000</v>
      </c>
      <c r="B561" s="46" t="s">
        <v>397</v>
      </c>
      <c r="C561" s="40">
        <f t="shared" ref="C561" si="212">C562</f>
        <v>800</v>
      </c>
      <c r="D561" s="40">
        <f t="shared" ref="D561" si="213">D562</f>
        <v>0</v>
      </c>
      <c r="E561" s="40">
        <f t="shared" ref="E561" si="214">E562</f>
        <v>0</v>
      </c>
      <c r="F561" s="152">
        <f t="shared" si="199"/>
        <v>0</v>
      </c>
    </row>
    <row r="562" spans="1:6" s="28" customFormat="1" x14ac:dyDescent="0.2">
      <c r="A562" s="43">
        <v>638100</v>
      </c>
      <c r="B562" s="44" t="s">
        <v>469</v>
      </c>
      <c r="C562" s="53">
        <v>800</v>
      </c>
      <c r="D562" s="45">
        <v>0</v>
      </c>
      <c r="E562" s="53">
        <v>0</v>
      </c>
      <c r="F562" s="148">
        <f t="shared" si="199"/>
        <v>0</v>
      </c>
    </row>
    <row r="563" spans="1:6" s="28" customFormat="1" x14ac:dyDescent="0.2">
      <c r="A563" s="82"/>
      <c r="B563" s="76" t="s">
        <v>646</v>
      </c>
      <c r="C563" s="80">
        <f>C538+C555+C560+0</f>
        <v>736899.99999999965</v>
      </c>
      <c r="D563" s="80">
        <f>D538+D555+D560+0</f>
        <v>757200</v>
      </c>
      <c r="E563" s="80">
        <f>E538+E555+E560+0</f>
        <v>0</v>
      </c>
      <c r="F563" s="153">
        <f t="shared" si="199"/>
        <v>102.75478355272089</v>
      </c>
    </row>
    <row r="564" spans="1:6" s="28" customFormat="1" x14ac:dyDescent="0.2">
      <c r="A564" s="61"/>
      <c r="B564" s="39"/>
      <c r="C564" s="62"/>
      <c r="D564" s="62"/>
      <c r="E564" s="62"/>
      <c r="F564" s="149"/>
    </row>
    <row r="565" spans="1:6" s="28" customFormat="1" x14ac:dyDescent="0.2">
      <c r="A565" s="38"/>
      <c r="B565" s="39"/>
      <c r="C565" s="45"/>
      <c r="D565" s="45"/>
      <c r="E565" s="45"/>
      <c r="F565" s="147"/>
    </row>
    <row r="566" spans="1:6" s="28" customFormat="1" x14ac:dyDescent="0.2">
      <c r="A566" s="43" t="s">
        <v>910</v>
      </c>
      <c r="B566" s="46"/>
      <c r="C566" s="45"/>
      <c r="D566" s="45"/>
      <c r="E566" s="45"/>
      <c r="F566" s="147"/>
    </row>
    <row r="567" spans="1:6" s="28" customFormat="1" x14ac:dyDescent="0.2">
      <c r="A567" s="43" t="s">
        <v>507</v>
      </c>
      <c r="B567" s="46"/>
      <c r="C567" s="45"/>
      <c r="D567" s="45"/>
      <c r="E567" s="45"/>
      <c r="F567" s="147"/>
    </row>
    <row r="568" spans="1:6" s="28" customFormat="1" x14ac:dyDescent="0.2">
      <c r="A568" s="43" t="s">
        <v>743</v>
      </c>
      <c r="B568" s="46"/>
      <c r="C568" s="45"/>
      <c r="D568" s="45"/>
      <c r="E568" s="45"/>
      <c r="F568" s="147"/>
    </row>
    <row r="569" spans="1:6" s="28" customFormat="1" x14ac:dyDescent="0.2">
      <c r="A569" s="43" t="s">
        <v>579</v>
      </c>
      <c r="B569" s="46"/>
      <c r="C569" s="45"/>
      <c r="D569" s="45"/>
      <c r="E569" s="45"/>
      <c r="F569" s="147"/>
    </row>
    <row r="570" spans="1:6" s="28" customFormat="1" x14ac:dyDescent="0.2">
      <c r="A570" s="43"/>
      <c r="B570" s="72"/>
      <c r="C570" s="62"/>
      <c r="D570" s="62"/>
      <c r="E570" s="62"/>
      <c r="F570" s="149"/>
    </row>
    <row r="571" spans="1:6" s="28" customFormat="1" x14ac:dyDescent="0.2">
      <c r="A571" s="41">
        <v>410000</v>
      </c>
      <c r="B571" s="42" t="s">
        <v>357</v>
      </c>
      <c r="C571" s="40">
        <f>C572+C576+C587</f>
        <v>186400</v>
      </c>
      <c r="D571" s="40">
        <f>D572+D576+D587</f>
        <v>193100</v>
      </c>
      <c r="E571" s="40">
        <f>E572+E576+E587</f>
        <v>0</v>
      </c>
      <c r="F571" s="152">
        <f t="shared" ref="F571:F581" si="215">D571/C571*100</f>
        <v>103.59442060085837</v>
      </c>
    </row>
    <row r="572" spans="1:6" s="28" customFormat="1" x14ac:dyDescent="0.2">
      <c r="A572" s="41">
        <v>411000</v>
      </c>
      <c r="B572" s="42" t="s">
        <v>474</v>
      </c>
      <c r="C572" s="40">
        <f t="shared" ref="C572" si="216">SUM(C573:C575)</f>
        <v>100500</v>
      </c>
      <c r="D572" s="40">
        <f t="shared" ref="D572" si="217">SUM(D573:D575)</f>
        <v>106300</v>
      </c>
      <c r="E572" s="40">
        <f t="shared" ref="E572" si="218">SUM(E573:E575)</f>
        <v>0</v>
      </c>
      <c r="F572" s="152">
        <f t="shared" si="215"/>
        <v>105.77114427860697</v>
      </c>
    </row>
    <row r="573" spans="1:6" s="28" customFormat="1" x14ac:dyDescent="0.2">
      <c r="A573" s="43">
        <v>411100</v>
      </c>
      <c r="B573" s="44" t="s">
        <v>358</v>
      </c>
      <c r="C573" s="53">
        <v>84500</v>
      </c>
      <c r="D573" s="45">
        <v>91000</v>
      </c>
      <c r="E573" s="53">
        <v>0</v>
      </c>
      <c r="F573" s="148">
        <f t="shared" si="215"/>
        <v>107.69230769230769</v>
      </c>
    </row>
    <row r="574" spans="1:6" s="28" customFormat="1" ht="40.5" x14ac:dyDescent="0.2">
      <c r="A574" s="43">
        <v>411200</v>
      </c>
      <c r="B574" s="44" t="s">
        <v>487</v>
      </c>
      <c r="C574" s="53">
        <v>11500</v>
      </c>
      <c r="D574" s="45">
        <v>11800</v>
      </c>
      <c r="E574" s="53">
        <v>0</v>
      </c>
      <c r="F574" s="148">
        <f t="shared" si="215"/>
        <v>102.60869565217392</v>
      </c>
    </row>
    <row r="575" spans="1:6" s="28" customFormat="1" x14ac:dyDescent="0.2">
      <c r="A575" s="43">
        <v>411400</v>
      </c>
      <c r="B575" s="44" t="s">
        <v>360</v>
      </c>
      <c r="C575" s="53">
        <v>4500</v>
      </c>
      <c r="D575" s="45">
        <v>3500</v>
      </c>
      <c r="E575" s="53">
        <v>0</v>
      </c>
      <c r="F575" s="148">
        <f t="shared" si="215"/>
        <v>77.777777777777786</v>
      </c>
    </row>
    <row r="576" spans="1:6" s="28" customFormat="1" x14ac:dyDescent="0.2">
      <c r="A576" s="41">
        <v>412000</v>
      </c>
      <c r="B576" s="46" t="s">
        <v>479</v>
      </c>
      <c r="C576" s="40">
        <f>SUM(C577:C586)</f>
        <v>45900</v>
      </c>
      <c r="D576" s="40">
        <f>SUM(D577:D586)</f>
        <v>46800</v>
      </c>
      <c r="E576" s="40">
        <f>SUM(E577:E586)</f>
        <v>0</v>
      </c>
      <c r="F576" s="152">
        <f t="shared" si="215"/>
        <v>101.96078431372548</v>
      </c>
    </row>
    <row r="577" spans="1:6" s="28" customFormat="1" ht="40.5" x14ac:dyDescent="0.2">
      <c r="A577" s="43">
        <v>412200</v>
      </c>
      <c r="B577" s="44" t="s">
        <v>488</v>
      </c>
      <c r="C577" s="53">
        <v>2500</v>
      </c>
      <c r="D577" s="45">
        <v>2900</v>
      </c>
      <c r="E577" s="53">
        <v>0</v>
      </c>
      <c r="F577" s="148">
        <f t="shared" si="215"/>
        <v>115.99999999999999</v>
      </c>
    </row>
    <row r="578" spans="1:6" s="28" customFormat="1" x14ac:dyDescent="0.2">
      <c r="A578" s="43">
        <v>412300</v>
      </c>
      <c r="B578" s="44" t="s">
        <v>362</v>
      </c>
      <c r="C578" s="53">
        <v>4000</v>
      </c>
      <c r="D578" s="45">
        <v>4000</v>
      </c>
      <c r="E578" s="53">
        <v>0</v>
      </c>
      <c r="F578" s="148">
        <f t="shared" si="215"/>
        <v>100</v>
      </c>
    </row>
    <row r="579" spans="1:6" s="28" customFormat="1" x14ac:dyDescent="0.2">
      <c r="A579" s="43">
        <v>412500</v>
      </c>
      <c r="B579" s="44" t="s">
        <v>364</v>
      </c>
      <c r="C579" s="53">
        <v>3000</v>
      </c>
      <c r="D579" s="45">
        <v>3000</v>
      </c>
      <c r="E579" s="53">
        <v>0</v>
      </c>
      <c r="F579" s="148">
        <f t="shared" si="215"/>
        <v>100</v>
      </c>
    </row>
    <row r="580" spans="1:6" s="28" customFormat="1" x14ac:dyDescent="0.2">
      <c r="A580" s="43">
        <v>412600</v>
      </c>
      <c r="B580" s="44" t="s">
        <v>489</v>
      </c>
      <c r="C580" s="53">
        <v>7999.9999999999991</v>
      </c>
      <c r="D580" s="45">
        <v>9000</v>
      </c>
      <c r="E580" s="53">
        <v>0</v>
      </c>
      <c r="F580" s="148">
        <f t="shared" si="215"/>
        <v>112.50000000000003</v>
      </c>
    </row>
    <row r="581" spans="1:6" s="28" customFormat="1" x14ac:dyDescent="0.2">
      <c r="A581" s="43">
        <v>412700</v>
      </c>
      <c r="B581" s="44" t="s">
        <v>476</v>
      </c>
      <c r="C581" s="53">
        <v>3000</v>
      </c>
      <c r="D581" s="45">
        <v>3000</v>
      </c>
      <c r="E581" s="53">
        <v>0</v>
      </c>
      <c r="F581" s="148">
        <f t="shared" si="215"/>
        <v>100</v>
      </c>
    </row>
    <row r="582" spans="1:6" s="28" customFormat="1" x14ac:dyDescent="0.2">
      <c r="A582" s="43">
        <v>412900</v>
      </c>
      <c r="B582" s="44" t="s">
        <v>888</v>
      </c>
      <c r="C582" s="53">
        <v>0</v>
      </c>
      <c r="D582" s="45">
        <v>500</v>
      </c>
      <c r="E582" s="53">
        <v>0</v>
      </c>
      <c r="F582" s="148">
        <v>0</v>
      </c>
    </row>
    <row r="583" spans="1:6" s="28" customFormat="1" x14ac:dyDescent="0.2">
      <c r="A583" s="43">
        <v>412900</v>
      </c>
      <c r="B583" s="44" t="s">
        <v>703</v>
      </c>
      <c r="C583" s="53">
        <v>24000</v>
      </c>
      <c r="D583" s="45">
        <v>23000</v>
      </c>
      <c r="E583" s="53">
        <v>0</v>
      </c>
      <c r="F583" s="148">
        <f t="shared" ref="F583:F594" si="219">D583/C583*100</f>
        <v>95.833333333333343</v>
      </c>
    </row>
    <row r="584" spans="1:6" s="28" customFormat="1" x14ac:dyDescent="0.2">
      <c r="A584" s="43">
        <v>412900</v>
      </c>
      <c r="B584" s="44" t="s">
        <v>721</v>
      </c>
      <c r="C584" s="53">
        <v>800</v>
      </c>
      <c r="D584" s="45">
        <v>800</v>
      </c>
      <c r="E584" s="53">
        <v>0</v>
      </c>
      <c r="F584" s="148">
        <f t="shared" si="219"/>
        <v>100</v>
      </c>
    </row>
    <row r="585" spans="1:6" s="28" customFormat="1" x14ac:dyDescent="0.2">
      <c r="A585" s="43">
        <v>412900</v>
      </c>
      <c r="B585" s="48" t="s">
        <v>722</v>
      </c>
      <c r="C585" s="53">
        <v>500</v>
      </c>
      <c r="D585" s="45">
        <v>500</v>
      </c>
      <c r="E585" s="53">
        <v>0</v>
      </c>
      <c r="F585" s="148">
        <f t="shared" si="219"/>
        <v>100</v>
      </c>
    </row>
    <row r="586" spans="1:6" s="28" customFormat="1" x14ac:dyDescent="0.2">
      <c r="A586" s="43">
        <v>412900</v>
      </c>
      <c r="B586" s="44" t="s">
        <v>723</v>
      </c>
      <c r="C586" s="53">
        <v>100</v>
      </c>
      <c r="D586" s="45">
        <v>100</v>
      </c>
      <c r="E586" s="53">
        <v>0</v>
      </c>
      <c r="F586" s="148">
        <f t="shared" si="219"/>
        <v>100</v>
      </c>
    </row>
    <row r="587" spans="1:6" s="50" customFormat="1" x14ac:dyDescent="0.2">
      <c r="A587" s="41">
        <v>419000</v>
      </c>
      <c r="B587" s="46" t="s">
        <v>484</v>
      </c>
      <c r="C587" s="40">
        <f t="shared" ref="C587" si="220">C588</f>
        <v>40000</v>
      </c>
      <c r="D587" s="40">
        <f>D588</f>
        <v>40000</v>
      </c>
      <c r="E587" s="40">
        <f t="shared" ref="E587" si="221">E588</f>
        <v>0</v>
      </c>
      <c r="F587" s="152">
        <f t="shared" si="219"/>
        <v>100</v>
      </c>
    </row>
    <row r="588" spans="1:6" s="28" customFormat="1" x14ac:dyDescent="0.2">
      <c r="A588" s="43">
        <v>419100</v>
      </c>
      <c r="B588" s="44" t="s">
        <v>484</v>
      </c>
      <c r="C588" s="53">
        <v>40000</v>
      </c>
      <c r="D588" s="45">
        <v>40000</v>
      </c>
      <c r="E588" s="53">
        <v>0</v>
      </c>
      <c r="F588" s="148">
        <f t="shared" si="219"/>
        <v>100</v>
      </c>
    </row>
    <row r="589" spans="1:6" s="50" customFormat="1" x14ac:dyDescent="0.2">
      <c r="A589" s="41">
        <v>510000</v>
      </c>
      <c r="B589" s="46" t="s">
        <v>423</v>
      </c>
      <c r="C589" s="40">
        <f>C590+C592+0</f>
        <v>3000</v>
      </c>
      <c r="D589" s="40">
        <f>D590+D592+0</f>
        <v>3000</v>
      </c>
      <c r="E589" s="40">
        <f>E590+E592+0</f>
        <v>0</v>
      </c>
      <c r="F589" s="152">
        <f t="shared" si="219"/>
        <v>100</v>
      </c>
    </row>
    <row r="590" spans="1:6" s="50" customFormat="1" x14ac:dyDescent="0.2">
      <c r="A590" s="41">
        <v>511000</v>
      </c>
      <c r="B590" s="46" t="s">
        <v>424</v>
      </c>
      <c r="C590" s="40">
        <f>C591+0</f>
        <v>1500</v>
      </c>
      <c r="D590" s="40">
        <f>D591+0</f>
        <v>1500</v>
      </c>
      <c r="E590" s="40">
        <f>E591+0</f>
        <v>0</v>
      </c>
      <c r="F590" s="152">
        <f t="shared" si="219"/>
        <v>100</v>
      </c>
    </row>
    <row r="591" spans="1:6" s="28" customFormat="1" x14ac:dyDescent="0.2">
      <c r="A591" s="43">
        <v>511300</v>
      </c>
      <c r="B591" s="44" t="s">
        <v>427</v>
      </c>
      <c r="C591" s="53">
        <v>1500</v>
      </c>
      <c r="D591" s="45">
        <v>1500</v>
      </c>
      <c r="E591" s="53">
        <v>0</v>
      </c>
      <c r="F591" s="148">
        <f t="shared" si="219"/>
        <v>100</v>
      </c>
    </row>
    <row r="592" spans="1:6" s="50" customFormat="1" x14ac:dyDescent="0.2">
      <c r="A592" s="41">
        <v>516000</v>
      </c>
      <c r="B592" s="46" t="s">
        <v>434</v>
      </c>
      <c r="C592" s="40">
        <f t="shared" ref="C592" si="222">C593</f>
        <v>1500</v>
      </c>
      <c r="D592" s="40">
        <f>D593</f>
        <v>1500</v>
      </c>
      <c r="E592" s="40">
        <f t="shared" ref="E592" si="223">E593</f>
        <v>0</v>
      </c>
      <c r="F592" s="152">
        <f t="shared" si="219"/>
        <v>100</v>
      </c>
    </row>
    <row r="593" spans="1:6" s="28" customFormat="1" x14ac:dyDescent="0.2">
      <c r="A593" s="43">
        <v>516100</v>
      </c>
      <c r="B593" s="44" t="s">
        <v>434</v>
      </c>
      <c r="C593" s="53">
        <v>1500</v>
      </c>
      <c r="D593" s="45">
        <v>1500</v>
      </c>
      <c r="E593" s="53">
        <v>0</v>
      </c>
      <c r="F593" s="148">
        <f t="shared" si="219"/>
        <v>100</v>
      </c>
    </row>
    <row r="594" spans="1:6" s="28" customFormat="1" x14ac:dyDescent="0.2">
      <c r="A594" s="82"/>
      <c r="B594" s="76" t="s">
        <v>646</v>
      </c>
      <c r="C594" s="80">
        <f>C571+C589</f>
        <v>189400</v>
      </c>
      <c r="D594" s="80">
        <f>D571+D589</f>
        <v>196100</v>
      </c>
      <c r="E594" s="80">
        <f>E571+E589</f>
        <v>0</v>
      </c>
      <c r="F594" s="153">
        <f t="shared" si="219"/>
        <v>103.53748680042239</v>
      </c>
    </row>
    <row r="595" spans="1:6" s="28" customFormat="1" x14ac:dyDescent="0.2">
      <c r="A595" s="61"/>
      <c r="B595" s="39"/>
      <c r="C595" s="62"/>
      <c r="D595" s="62"/>
      <c r="E595" s="62"/>
      <c r="F595" s="149"/>
    </row>
    <row r="596" spans="1:6" s="28" customFormat="1" x14ac:dyDescent="0.2">
      <c r="A596" s="38"/>
      <c r="B596" s="39"/>
      <c r="C596" s="45"/>
      <c r="D596" s="45"/>
      <c r="E596" s="45"/>
      <c r="F596" s="147"/>
    </row>
    <row r="597" spans="1:6" s="28" customFormat="1" x14ac:dyDescent="0.2">
      <c r="A597" s="43" t="s">
        <v>576</v>
      </c>
      <c r="B597" s="46"/>
      <c r="C597" s="45"/>
      <c r="D597" s="45"/>
      <c r="E597" s="45"/>
      <c r="F597" s="147"/>
    </row>
    <row r="598" spans="1:6" s="28" customFormat="1" x14ac:dyDescent="0.2">
      <c r="A598" s="43" t="s">
        <v>507</v>
      </c>
      <c r="B598" s="46"/>
      <c r="C598" s="45"/>
      <c r="D598" s="45"/>
      <c r="E598" s="45"/>
      <c r="F598" s="147"/>
    </row>
    <row r="599" spans="1:6" s="28" customFormat="1" x14ac:dyDescent="0.2">
      <c r="A599" s="43" t="s">
        <v>519</v>
      </c>
      <c r="B599" s="46"/>
      <c r="C599" s="45"/>
      <c r="D599" s="45"/>
      <c r="E599" s="45"/>
      <c r="F599" s="147"/>
    </row>
    <row r="600" spans="1:6" s="28" customFormat="1" x14ac:dyDescent="0.2">
      <c r="A600" s="43" t="s">
        <v>577</v>
      </c>
      <c r="B600" s="46"/>
      <c r="C600" s="45"/>
      <c r="D600" s="45"/>
      <c r="E600" s="45"/>
      <c r="F600" s="147"/>
    </row>
    <row r="601" spans="1:6" s="28" customFormat="1" x14ac:dyDescent="0.2">
      <c r="A601" s="43"/>
      <c r="B601" s="72"/>
      <c r="C601" s="62"/>
      <c r="D601" s="62"/>
      <c r="E601" s="62"/>
      <c r="F601" s="149"/>
    </row>
    <row r="602" spans="1:6" s="28" customFormat="1" x14ac:dyDescent="0.2">
      <c r="A602" s="41">
        <v>410000</v>
      </c>
      <c r="B602" s="42" t="s">
        <v>357</v>
      </c>
      <c r="C602" s="40">
        <f t="shared" ref="C602" si="224">C603+C608</f>
        <v>19158600.000000004</v>
      </c>
      <c r="D602" s="40">
        <f t="shared" ref="D602" si="225">D603+D608</f>
        <v>19683000</v>
      </c>
      <c r="E602" s="40">
        <f t="shared" ref="E602" si="226">E603+E608</f>
        <v>48400</v>
      </c>
      <c r="F602" s="152">
        <f t="shared" ref="F602:F633" si="227">D602/C602*100</f>
        <v>102.7371519839654</v>
      </c>
    </row>
    <row r="603" spans="1:6" s="28" customFormat="1" x14ac:dyDescent="0.2">
      <c r="A603" s="41">
        <v>411000</v>
      </c>
      <c r="B603" s="42" t="s">
        <v>474</v>
      </c>
      <c r="C603" s="40">
        <f t="shared" ref="C603" si="228">SUM(C604:C607)</f>
        <v>17007400.000000004</v>
      </c>
      <c r="D603" s="40">
        <f t="shared" ref="D603" si="229">SUM(D604:D607)</f>
        <v>17486400</v>
      </c>
      <c r="E603" s="40">
        <f t="shared" ref="E603" si="230">SUM(E604:E607)</f>
        <v>0</v>
      </c>
      <c r="F603" s="152">
        <f t="shared" si="227"/>
        <v>102.81642108729139</v>
      </c>
    </row>
    <row r="604" spans="1:6" s="28" customFormat="1" x14ac:dyDescent="0.2">
      <c r="A604" s="43">
        <v>411100</v>
      </c>
      <c r="B604" s="44" t="s">
        <v>358</v>
      </c>
      <c r="C604" s="53">
        <v>15778400.000000004</v>
      </c>
      <c r="D604" s="45">
        <v>16250000</v>
      </c>
      <c r="E604" s="53">
        <v>0</v>
      </c>
      <c r="F604" s="148">
        <f t="shared" si="227"/>
        <v>102.98889621254371</v>
      </c>
    </row>
    <row r="605" spans="1:6" s="28" customFormat="1" ht="40.5" x14ac:dyDescent="0.2">
      <c r="A605" s="43">
        <v>411200</v>
      </c>
      <c r="B605" s="44" t="s">
        <v>487</v>
      </c>
      <c r="C605" s="53">
        <v>493000</v>
      </c>
      <c r="D605" s="45">
        <v>500000</v>
      </c>
      <c r="E605" s="53">
        <v>0</v>
      </c>
      <c r="F605" s="148">
        <f t="shared" si="227"/>
        <v>101.41987829614605</v>
      </c>
    </row>
    <row r="606" spans="1:6" s="28" customFormat="1" ht="40.5" x14ac:dyDescent="0.2">
      <c r="A606" s="43">
        <v>411300</v>
      </c>
      <c r="B606" s="44" t="s">
        <v>359</v>
      </c>
      <c r="C606" s="53">
        <v>443300</v>
      </c>
      <c r="D606" s="45">
        <v>532900</v>
      </c>
      <c r="E606" s="53">
        <v>0</v>
      </c>
      <c r="F606" s="148">
        <f t="shared" si="227"/>
        <v>120.21204601849765</v>
      </c>
    </row>
    <row r="607" spans="1:6" s="28" customFormat="1" x14ac:dyDescent="0.2">
      <c r="A607" s="43">
        <v>411400</v>
      </c>
      <c r="B607" s="44" t="s">
        <v>360</v>
      </c>
      <c r="C607" s="53">
        <v>292700</v>
      </c>
      <c r="D607" s="45">
        <v>203500</v>
      </c>
      <c r="E607" s="53">
        <v>0</v>
      </c>
      <c r="F607" s="148">
        <f t="shared" si="227"/>
        <v>69.52511103518961</v>
      </c>
    </row>
    <row r="608" spans="1:6" s="28" customFormat="1" x14ac:dyDescent="0.2">
      <c r="A608" s="41">
        <v>412000</v>
      </c>
      <c r="B608" s="46" t="s">
        <v>479</v>
      </c>
      <c r="C608" s="40">
        <f t="shared" ref="C608" si="231">SUM(C609:C621)</f>
        <v>2151200</v>
      </c>
      <c r="D608" s="40">
        <f>SUM(D609:D621)</f>
        <v>2196600</v>
      </c>
      <c r="E608" s="40">
        <f t="shared" ref="E608" si="232">SUM(E609:E621)</f>
        <v>48400</v>
      </c>
      <c r="F608" s="152">
        <f t="shared" si="227"/>
        <v>102.11044998140572</v>
      </c>
    </row>
    <row r="609" spans="1:6" s="28" customFormat="1" x14ac:dyDescent="0.2">
      <c r="A609" s="43">
        <v>412100</v>
      </c>
      <c r="B609" s="44" t="s">
        <v>361</v>
      </c>
      <c r="C609" s="53">
        <v>320100</v>
      </c>
      <c r="D609" s="45">
        <v>343900</v>
      </c>
      <c r="E609" s="53">
        <v>0</v>
      </c>
      <c r="F609" s="148">
        <f t="shared" si="227"/>
        <v>107.43517650734145</v>
      </c>
    </row>
    <row r="610" spans="1:6" s="28" customFormat="1" ht="40.5" x14ac:dyDescent="0.2">
      <c r="A610" s="43">
        <v>412200</v>
      </c>
      <c r="B610" s="44" t="s">
        <v>488</v>
      </c>
      <c r="C610" s="53">
        <v>600100</v>
      </c>
      <c r="D610" s="45">
        <v>610000</v>
      </c>
      <c r="E610" s="53">
        <v>0</v>
      </c>
      <c r="F610" s="148">
        <f t="shared" si="227"/>
        <v>101.6497250458257</v>
      </c>
    </row>
    <row r="611" spans="1:6" s="28" customFormat="1" x14ac:dyDescent="0.2">
      <c r="A611" s="43">
        <v>412300</v>
      </c>
      <c r="B611" s="44" t="s">
        <v>362</v>
      </c>
      <c r="C611" s="53">
        <v>112000</v>
      </c>
      <c r="D611" s="45">
        <v>112000</v>
      </c>
      <c r="E611" s="53">
        <v>0</v>
      </c>
      <c r="F611" s="148">
        <f t="shared" si="227"/>
        <v>100</v>
      </c>
    </row>
    <row r="612" spans="1:6" s="28" customFormat="1" x14ac:dyDescent="0.2">
      <c r="A612" s="43">
        <v>412500</v>
      </c>
      <c r="B612" s="44" t="s">
        <v>364</v>
      </c>
      <c r="C612" s="53">
        <v>215300</v>
      </c>
      <c r="D612" s="45">
        <v>215000</v>
      </c>
      <c r="E612" s="53">
        <v>0</v>
      </c>
      <c r="F612" s="148">
        <f t="shared" si="227"/>
        <v>99.860659544821189</v>
      </c>
    </row>
    <row r="613" spans="1:6" s="28" customFormat="1" x14ac:dyDescent="0.2">
      <c r="A613" s="43">
        <v>412600</v>
      </c>
      <c r="B613" s="44" t="s">
        <v>489</v>
      </c>
      <c r="C613" s="53">
        <v>218000</v>
      </c>
      <c r="D613" s="45">
        <v>227500</v>
      </c>
      <c r="E613" s="53">
        <v>0</v>
      </c>
      <c r="F613" s="148">
        <f t="shared" si="227"/>
        <v>104.35779816513761</v>
      </c>
    </row>
    <row r="614" spans="1:6" s="28" customFormat="1" x14ac:dyDescent="0.2">
      <c r="A614" s="43">
        <v>412700</v>
      </c>
      <c r="B614" s="44" t="s">
        <v>476</v>
      </c>
      <c r="C614" s="53">
        <v>558000</v>
      </c>
      <c r="D614" s="45">
        <v>560000</v>
      </c>
      <c r="E614" s="53">
        <v>48400</v>
      </c>
      <c r="F614" s="148">
        <f t="shared" si="227"/>
        <v>100.35842293906809</v>
      </c>
    </row>
    <row r="615" spans="1:6" s="28" customFormat="1" x14ac:dyDescent="0.2">
      <c r="A615" s="43">
        <v>412900</v>
      </c>
      <c r="B615" s="48" t="s">
        <v>888</v>
      </c>
      <c r="C615" s="53">
        <v>4000</v>
      </c>
      <c r="D615" s="45">
        <v>4000</v>
      </c>
      <c r="E615" s="53">
        <v>0</v>
      </c>
      <c r="F615" s="148">
        <f t="shared" si="227"/>
        <v>100</v>
      </c>
    </row>
    <row r="616" spans="1:6" s="28" customFormat="1" x14ac:dyDescent="0.2">
      <c r="A616" s="43">
        <v>412900</v>
      </c>
      <c r="B616" s="48" t="s">
        <v>703</v>
      </c>
      <c r="C616" s="53">
        <v>4000</v>
      </c>
      <c r="D616" s="45">
        <v>4000</v>
      </c>
      <c r="E616" s="53">
        <v>0</v>
      </c>
      <c r="F616" s="148">
        <f t="shared" si="227"/>
        <v>100</v>
      </c>
    </row>
    <row r="617" spans="1:6" s="28" customFormat="1" x14ac:dyDescent="0.2">
      <c r="A617" s="43">
        <v>412900</v>
      </c>
      <c r="B617" s="48" t="s">
        <v>721</v>
      </c>
      <c r="C617" s="53">
        <v>1200</v>
      </c>
      <c r="D617" s="45">
        <v>1200</v>
      </c>
      <c r="E617" s="53">
        <v>0</v>
      </c>
      <c r="F617" s="148">
        <f t="shared" si="227"/>
        <v>100</v>
      </c>
    </row>
    <row r="618" spans="1:6" s="28" customFormat="1" x14ac:dyDescent="0.2">
      <c r="A618" s="43">
        <v>412900</v>
      </c>
      <c r="B618" s="48" t="s">
        <v>722</v>
      </c>
      <c r="C618" s="53">
        <v>38300</v>
      </c>
      <c r="D618" s="45">
        <v>30000</v>
      </c>
      <c r="E618" s="53">
        <v>0</v>
      </c>
      <c r="F618" s="148">
        <f t="shared" si="227"/>
        <v>78.328981723237604</v>
      </c>
    </row>
    <row r="619" spans="1:6" s="28" customFormat="1" x14ac:dyDescent="0.2">
      <c r="A619" s="43">
        <v>412900</v>
      </c>
      <c r="B619" s="48" t="s">
        <v>723</v>
      </c>
      <c r="C619" s="53">
        <v>33200</v>
      </c>
      <c r="D619" s="45">
        <v>42000</v>
      </c>
      <c r="E619" s="53">
        <v>0</v>
      </c>
      <c r="F619" s="148">
        <f t="shared" si="227"/>
        <v>126.50602409638554</v>
      </c>
    </row>
    <row r="620" spans="1:6" s="28" customFormat="1" x14ac:dyDescent="0.2">
      <c r="A620" s="43">
        <v>412900</v>
      </c>
      <c r="B620" s="44" t="s">
        <v>705</v>
      </c>
      <c r="C620" s="53">
        <v>5000</v>
      </c>
      <c r="D620" s="45">
        <v>5000</v>
      </c>
      <c r="E620" s="53">
        <v>0</v>
      </c>
      <c r="F620" s="148">
        <f t="shared" si="227"/>
        <v>100</v>
      </c>
    </row>
    <row r="621" spans="1:6" s="28" customFormat="1" x14ac:dyDescent="0.2">
      <c r="A621" s="43">
        <v>412900</v>
      </c>
      <c r="B621" s="44" t="s">
        <v>911</v>
      </c>
      <c r="C621" s="53">
        <v>42000</v>
      </c>
      <c r="D621" s="45">
        <v>42000</v>
      </c>
      <c r="E621" s="53">
        <v>0</v>
      </c>
      <c r="F621" s="148">
        <f t="shared" si="227"/>
        <v>100</v>
      </c>
    </row>
    <row r="622" spans="1:6" s="28" customFormat="1" x14ac:dyDescent="0.2">
      <c r="A622" s="41">
        <v>510000</v>
      </c>
      <c r="B622" s="46" t="s">
        <v>423</v>
      </c>
      <c r="C622" s="40">
        <f>C623+C625+0</f>
        <v>215000</v>
      </c>
      <c r="D622" s="40">
        <f>D623+D625+0</f>
        <v>250000</v>
      </c>
      <c r="E622" s="40">
        <f>E623+E625+0</f>
        <v>0</v>
      </c>
      <c r="F622" s="152">
        <f t="shared" si="227"/>
        <v>116.27906976744187</v>
      </c>
    </row>
    <row r="623" spans="1:6" s="28" customFormat="1" x14ac:dyDescent="0.2">
      <c r="A623" s="41">
        <v>511000</v>
      </c>
      <c r="B623" s="46" t="s">
        <v>424</v>
      </c>
      <c r="C623" s="40">
        <f>SUM(C624:C624)</f>
        <v>120000</v>
      </c>
      <c r="D623" s="40">
        <f>SUM(D624:D624)</f>
        <v>150000</v>
      </c>
      <c r="E623" s="40">
        <f>SUM(E624:E624)</f>
        <v>0</v>
      </c>
      <c r="F623" s="152">
        <f t="shared" si="227"/>
        <v>125</v>
      </c>
    </row>
    <row r="624" spans="1:6" s="28" customFormat="1" x14ac:dyDescent="0.2">
      <c r="A624" s="43">
        <v>511300</v>
      </c>
      <c r="B624" s="44" t="s">
        <v>427</v>
      </c>
      <c r="C624" s="53">
        <v>120000</v>
      </c>
      <c r="D624" s="45">
        <v>150000</v>
      </c>
      <c r="E624" s="53">
        <v>0</v>
      </c>
      <c r="F624" s="148">
        <f t="shared" si="227"/>
        <v>125</v>
      </c>
    </row>
    <row r="625" spans="1:6" s="50" customFormat="1" x14ac:dyDescent="0.2">
      <c r="A625" s="41">
        <v>516000</v>
      </c>
      <c r="B625" s="46" t="s">
        <v>434</v>
      </c>
      <c r="C625" s="40">
        <f t="shared" ref="C625" si="233">C626</f>
        <v>95000</v>
      </c>
      <c r="D625" s="40">
        <f t="shared" ref="D625" si="234">D626</f>
        <v>100000</v>
      </c>
      <c r="E625" s="40">
        <f t="shared" ref="E625" si="235">E626</f>
        <v>0</v>
      </c>
      <c r="F625" s="152">
        <f t="shared" si="227"/>
        <v>105.26315789473684</v>
      </c>
    </row>
    <row r="626" spans="1:6" s="28" customFormat="1" x14ac:dyDescent="0.2">
      <c r="A626" s="43">
        <v>516100</v>
      </c>
      <c r="B626" s="44" t="s">
        <v>434</v>
      </c>
      <c r="C626" s="53">
        <v>95000</v>
      </c>
      <c r="D626" s="45">
        <v>100000</v>
      </c>
      <c r="E626" s="53">
        <v>0</v>
      </c>
      <c r="F626" s="148">
        <f t="shared" si="227"/>
        <v>105.26315789473684</v>
      </c>
    </row>
    <row r="627" spans="1:6" s="50" customFormat="1" x14ac:dyDescent="0.2">
      <c r="A627" s="41">
        <v>630000</v>
      </c>
      <c r="B627" s="46" t="s">
        <v>464</v>
      </c>
      <c r="C627" s="40">
        <f>C628+C631</f>
        <v>395600</v>
      </c>
      <c r="D627" s="40">
        <f>D628+D631</f>
        <v>403800</v>
      </c>
      <c r="E627" s="40">
        <f>E628+E631</f>
        <v>0</v>
      </c>
      <c r="F627" s="152">
        <f t="shared" si="227"/>
        <v>102.07280080889787</v>
      </c>
    </row>
    <row r="628" spans="1:6" s="50" customFormat="1" x14ac:dyDescent="0.2">
      <c r="A628" s="41">
        <v>631000</v>
      </c>
      <c r="B628" s="46" t="s">
        <v>396</v>
      </c>
      <c r="C628" s="40">
        <f>C630+C629</f>
        <v>38300</v>
      </c>
      <c r="D628" s="40">
        <f>D630+D629</f>
        <v>38300</v>
      </c>
      <c r="E628" s="40">
        <f>E630+E629</f>
        <v>0</v>
      </c>
      <c r="F628" s="152">
        <f t="shared" si="227"/>
        <v>100</v>
      </c>
    </row>
    <row r="629" spans="1:6" s="50" customFormat="1" x14ac:dyDescent="0.2">
      <c r="A629" s="43">
        <v>631200</v>
      </c>
      <c r="B629" s="44" t="s">
        <v>467</v>
      </c>
      <c r="C629" s="53">
        <v>7000</v>
      </c>
      <c r="D629" s="45">
        <v>7000</v>
      </c>
      <c r="E629" s="53">
        <v>0</v>
      </c>
      <c r="F629" s="148">
        <f t="shared" si="227"/>
        <v>100</v>
      </c>
    </row>
    <row r="630" spans="1:6" s="28" customFormat="1" x14ac:dyDescent="0.2">
      <c r="A630" s="43">
        <v>631900</v>
      </c>
      <c r="B630" s="44" t="s">
        <v>744</v>
      </c>
      <c r="C630" s="53">
        <v>31300</v>
      </c>
      <c r="D630" s="45">
        <v>31300</v>
      </c>
      <c r="E630" s="53">
        <v>0</v>
      </c>
      <c r="F630" s="148">
        <f t="shared" si="227"/>
        <v>100</v>
      </c>
    </row>
    <row r="631" spans="1:6" s="50" customFormat="1" x14ac:dyDescent="0.2">
      <c r="A631" s="41">
        <v>638000</v>
      </c>
      <c r="B631" s="46" t="s">
        <v>397</v>
      </c>
      <c r="C631" s="40">
        <f t="shared" ref="C631" si="236">C632</f>
        <v>357300</v>
      </c>
      <c r="D631" s="40">
        <f t="shared" ref="D631" si="237">D632</f>
        <v>365500</v>
      </c>
      <c r="E631" s="40">
        <f t="shared" ref="E631" si="238">E632</f>
        <v>0</v>
      </c>
      <c r="F631" s="152">
        <f t="shared" si="227"/>
        <v>102.2949902043101</v>
      </c>
    </row>
    <row r="632" spans="1:6" s="28" customFormat="1" x14ac:dyDescent="0.2">
      <c r="A632" s="43">
        <v>638100</v>
      </c>
      <c r="B632" s="44" t="s">
        <v>469</v>
      </c>
      <c r="C632" s="53">
        <v>357300</v>
      </c>
      <c r="D632" s="45">
        <v>365500</v>
      </c>
      <c r="E632" s="53">
        <v>0</v>
      </c>
      <c r="F632" s="148">
        <f t="shared" si="227"/>
        <v>102.2949902043101</v>
      </c>
    </row>
    <row r="633" spans="1:6" s="28" customFormat="1" x14ac:dyDescent="0.2">
      <c r="A633" s="82"/>
      <c r="B633" s="76" t="s">
        <v>646</v>
      </c>
      <c r="C633" s="80">
        <f>C602+C622+C627</f>
        <v>19769200.000000004</v>
      </c>
      <c r="D633" s="80">
        <f>D602+D622+D627</f>
        <v>20336800</v>
      </c>
      <c r="E633" s="80">
        <f>E602+E622+E627</f>
        <v>48400</v>
      </c>
      <c r="F633" s="153">
        <f t="shared" si="227"/>
        <v>102.87113287335853</v>
      </c>
    </row>
    <row r="634" spans="1:6" s="28" customFormat="1" x14ac:dyDescent="0.2">
      <c r="A634" s="61"/>
      <c r="B634" s="39"/>
      <c r="C634" s="62"/>
      <c r="D634" s="62"/>
      <c r="E634" s="62"/>
      <c r="F634" s="149"/>
    </row>
    <row r="635" spans="1:6" s="28" customFormat="1" x14ac:dyDescent="0.2">
      <c r="A635" s="38"/>
      <c r="B635" s="39"/>
      <c r="C635" s="45"/>
      <c r="D635" s="45"/>
      <c r="E635" s="45"/>
      <c r="F635" s="147"/>
    </row>
    <row r="636" spans="1:6" s="28" customFormat="1" x14ac:dyDescent="0.2">
      <c r="A636" s="43" t="s">
        <v>912</v>
      </c>
      <c r="B636" s="46"/>
      <c r="C636" s="45"/>
      <c r="D636" s="45"/>
      <c r="E636" s="45"/>
      <c r="F636" s="147"/>
    </row>
    <row r="637" spans="1:6" s="28" customFormat="1" x14ac:dyDescent="0.2">
      <c r="A637" s="43" t="s">
        <v>507</v>
      </c>
      <c r="B637" s="46"/>
      <c r="C637" s="45"/>
      <c r="D637" s="45"/>
      <c r="E637" s="45"/>
      <c r="F637" s="147"/>
    </row>
    <row r="638" spans="1:6" s="28" customFormat="1" x14ac:dyDescent="0.2">
      <c r="A638" s="43" t="s">
        <v>526</v>
      </c>
      <c r="B638" s="46"/>
      <c r="C638" s="45"/>
      <c r="D638" s="45"/>
      <c r="E638" s="45"/>
      <c r="F638" s="147"/>
    </row>
    <row r="639" spans="1:6" s="28" customFormat="1" x14ac:dyDescent="0.2">
      <c r="A639" s="43" t="s">
        <v>579</v>
      </c>
      <c r="B639" s="46"/>
      <c r="C639" s="45"/>
      <c r="D639" s="45"/>
      <c r="E639" s="45"/>
      <c r="F639" s="147"/>
    </row>
    <row r="640" spans="1:6" s="28" customFormat="1" x14ac:dyDescent="0.2">
      <c r="A640" s="43"/>
      <c r="B640" s="72"/>
      <c r="C640" s="62"/>
      <c r="D640" s="62"/>
      <c r="E640" s="62"/>
      <c r="F640" s="149"/>
    </row>
    <row r="641" spans="1:6" s="28" customFormat="1" x14ac:dyDescent="0.2">
      <c r="A641" s="41">
        <v>410000</v>
      </c>
      <c r="B641" s="42" t="s">
        <v>357</v>
      </c>
      <c r="C641" s="40">
        <f>C642+C647+C657</f>
        <v>10956000</v>
      </c>
      <c r="D641" s="40">
        <f>D642+D647+D657</f>
        <v>11505000</v>
      </c>
      <c r="E641" s="40">
        <f>E642+E647+E657</f>
        <v>0</v>
      </c>
      <c r="F641" s="152">
        <f t="shared" ref="F641:F672" si="239">D641/C641*100</f>
        <v>105.01095290251916</v>
      </c>
    </row>
    <row r="642" spans="1:6" s="28" customFormat="1" x14ac:dyDescent="0.2">
      <c r="A642" s="41">
        <v>411000</v>
      </c>
      <c r="B642" s="42" t="s">
        <v>474</v>
      </c>
      <c r="C642" s="40">
        <f t="shared" ref="C642" si="240">SUM(C643:C646)</f>
        <v>6544000</v>
      </c>
      <c r="D642" s="40">
        <f t="shared" ref="D642" si="241">SUM(D643:D646)</f>
        <v>6786000</v>
      </c>
      <c r="E642" s="40">
        <f t="shared" ref="E642" si="242">SUM(E643:E646)</f>
        <v>0</v>
      </c>
      <c r="F642" s="152">
        <f t="shared" si="239"/>
        <v>103.69804400977995</v>
      </c>
    </row>
    <row r="643" spans="1:6" s="28" customFormat="1" x14ac:dyDescent="0.2">
      <c r="A643" s="43">
        <v>411100</v>
      </c>
      <c r="B643" s="44" t="s">
        <v>358</v>
      </c>
      <c r="C643" s="53">
        <v>5993000</v>
      </c>
      <c r="D643" s="45">
        <v>6235000</v>
      </c>
      <c r="E643" s="53">
        <v>0</v>
      </c>
      <c r="F643" s="148">
        <f t="shared" si="239"/>
        <v>104.03804438511597</v>
      </c>
    </row>
    <row r="644" spans="1:6" s="28" customFormat="1" ht="40.5" x14ac:dyDescent="0.2">
      <c r="A644" s="43">
        <v>411200</v>
      </c>
      <c r="B644" s="44" t="s">
        <v>487</v>
      </c>
      <c r="C644" s="53">
        <v>251000</v>
      </c>
      <c r="D644" s="45">
        <v>251000</v>
      </c>
      <c r="E644" s="53">
        <v>0</v>
      </c>
      <c r="F644" s="148">
        <f t="shared" si="239"/>
        <v>100</v>
      </c>
    </row>
    <row r="645" spans="1:6" s="28" customFormat="1" ht="40.5" x14ac:dyDescent="0.2">
      <c r="A645" s="43">
        <v>411300</v>
      </c>
      <c r="B645" s="44" t="s">
        <v>359</v>
      </c>
      <c r="C645" s="53">
        <v>220000</v>
      </c>
      <c r="D645" s="45">
        <v>220000</v>
      </c>
      <c r="E645" s="53">
        <v>0</v>
      </c>
      <c r="F645" s="148">
        <f t="shared" si="239"/>
        <v>100</v>
      </c>
    </row>
    <row r="646" spans="1:6" s="28" customFormat="1" x14ac:dyDescent="0.2">
      <c r="A646" s="43">
        <v>411400</v>
      </c>
      <c r="B646" s="44" t="s">
        <v>360</v>
      </c>
      <c r="C646" s="53">
        <v>80000</v>
      </c>
      <c r="D646" s="45">
        <v>80000</v>
      </c>
      <c r="E646" s="53">
        <v>0</v>
      </c>
      <c r="F646" s="148">
        <f t="shared" si="239"/>
        <v>100</v>
      </c>
    </row>
    <row r="647" spans="1:6" s="28" customFormat="1" x14ac:dyDescent="0.2">
      <c r="A647" s="41">
        <v>412000</v>
      </c>
      <c r="B647" s="46" t="s">
        <v>479</v>
      </c>
      <c r="C647" s="40">
        <f>SUM(C648:C656)</f>
        <v>4411000</v>
      </c>
      <c r="D647" s="40">
        <f>SUM(D648:D656)</f>
        <v>4718000</v>
      </c>
      <c r="E647" s="40">
        <f>SUM(E648:E656)</f>
        <v>0</v>
      </c>
      <c r="F647" s="152">
        <f t="shared" si="239"/>
        <v>106.95987304466108</v>
      </c>
    </row>
    <row r="648" spans="1:6" s="28" customFormat="1" ht="40.5" x14ac:dyDescent="0.2">
      <c r="A648" s="43">
        <v>412200</v>
      </c>
      <c r="B648" s="44" t="s">
        <v>488</v>
      </c>
      <c r="C648" s="53">
        <v>2220000</v>
      </c>
      <c r="D648" s="45">
        <v>2370000</v>
      </c>
      <c r="E648" s="53">
        <v>0</v>
      </c>
      <c r="F648" s="148">
        <f t="shared" si="239"/>
        <v>106.75675675675676</v>
      </c>
    </row>
    <row r="649" spans="1:6" s="28" customFormat="1" x14ac:dyDescent="0.2">
      <c r="A649" s="43">
        <v>412300</v>
      </c>
      <c r="B649" s="44" t="s">
        <v>362</v>
      </c>
      <c r="C649" s="53">
        <v>303000</v>
      </c>
      <c r="D649" s="45">
        <v>310000</v>
      </c>
      <c r="E649" s="53">
        <v>0</v>
      </c>
      <c r="F649" s="148">
        <f t="shared" si="239"/>
        <v>102.3102310231023</v>
      </c>
    </row>
    <row r="650" spans="1:6" s="28" customFormat="1" x14ac:dyDescent="0.2">
      <c r="A650" s="43">
        <v>412500</v>
      </c>
      <c r="B650" s="44" t="s">
        <v>364</v>
      </c>
      <c r="C650" s="53">
        <v>750000</v>
      </c>
      <c r="D650" s="45">
        <v>906000</v>
      </c>
      <c r="E650" s="53">
        <v>0</v>
      </c>
      <c r="F650" s="148">
        <f t="shared" si="239"/>
        <v>120.8</v>
      </c>
    </row>
    <row r="651" spans="1:6" s="28" customFormat="1" x14ac:dyDescent="0.2">
      <c r="A651" s="43">
        <v>412600</v>
      </c>
      <c r="B651" s="44" t="s">
        <v>489</v>
      </c>
      <c r="C651" s="53">
        <v>10000</v>
      </c>
      <c r="D651" s="45">
        <v>10000</v>
      </c>
      <c r="E651" s="53">
        <v>0</v>
      </c>
      <c r="F651" s="148">
        <f t="shared" si="239"/>
        <v>100</v>
      </c>
    </row>
    <row r="652" spans="1:6" s="28" customFormat="1" x14ac:dyDescent="0.2">
      <c r="A652" s="43">
        <v>412700</v>
      </c>
      <c r="B652" s="44" t="s">
        <v>476</v>
      </c>
      <c r="C652" s="53">
        <v>1105999.9999999998</v>
      </c>
      <c r="D652" s="45">
        <v>1105000</v>
      </c>
      <c r="E652" s="53">
        <v>0</v>
      </c>
      <c r="F652" s="148">
        <f t="shared" si="239"/>
        <v>99.909584086799299</v>
      </c>
    </row>
    <row r="653" spans="1:6" s="28" customFormat="1" x14ac:dyDescent="0.2">
      <c r="A653" s="43">
        <v>412900</v>
      </c>
      <c r="B653" s="48" t="s">
        <v>888</v>
      </c>
      <c r="C653" s="53">
        <v>3000</v>
      </c>
      <c r="D653" s="45">
        <v>3000</v>
      </c>
      <c r="E653" s="53">
        <v>0</v>
      </c>
      <c r="F653" s="148">
        <f t="shared" si="239"/>
        <v>100</v>
      </c>
    </row>
    <row r="654" spans="1:6" s="28" customFormat="1" x14ac:dyDescent="0.2">
      <c r="A654" s="43">
        <v>412900</v>
      </c>
      <c r="B654" s="48" t="s">
        <v>721</v>
      </c>
      <c r="C654" s="53">
        <v>4800</v>
      </c>
      <c r="D654" s="45">
        <v>800</v>
      </c>
      <c r="E654" s="53">
        <v>0</v>
      </c>
      <c r="F654" s="148">
        <f t="shared" si="239"/>
        <v>16.666666666666664</v>
      </c>
    </row>
    <row r="655" spans="1:6" s="28" customFormat="1" x14ac:dyDescent="0.2">
      <c r="A655" s="43">
        <v>412900</v>
      </c>
      <c r="B655" s="48" t="s">
        <v>722</v>
      </c>
      <c r="C655" s="53">
        <v>1200</v>
      </c>
      <c r="D655" s="45">
        <v>1200</v>
      </c>
      <c r="E655" s="53">
        <v>0</v>
      </c>
      <c r="F655" s="148">
        <f t="shared" si="239"/>
        <v>100</v>
      </c>
    </row>
    <row r="656" spans="1:6" s="28" customFormat="1" x14ac:dyDescent="0.2">
      <c r="A656" s="43">
        <v>412900</v>
      </c>
      <c r="B656" s="48" t="s">
        <v>723</v>
      </c>
      <c r="C656" s="53">
        <v>13000</v>
      </c>
      <c r="D656" s="45">
        <v>12000</v>
      </c>
      <c r="E656" s="53">
        <v>0</v>
      </c>
      <c r="F656" s="148">
        <f t="shared" si="239"/>
        <v>92.307692307692307</v>
      </c>
    </row>
    <row r="657" spans="1:6" s="50" customFormat="1" ht="40.5" x14ac:dyDescent="0.2">
      <c r="A657" s="41">
        <v>418000</v>
      </c>
      <c r="B657" s="46" t="s">
        <v>483</v>
      </c>
      <c r="C657" s="40">
        <f t="shared" ref="C657" si="243">C658</f>
        <v>1000</v>
      </c>
      <c r="D657" s="40">
        <f t="shared" ref="D657" si="244">D658</f>
        <v>1000</v>
      </c>
      <c r="E657" s="40">
        <f t="shared" ref="E657" si="245">E658</f>
        <v>0</v>
      </c>
      <c r="F657" s="152">
        <f t="shared" si="239"/>
        <v>100</v>
      </c>
    </row>
    <row r="658" spans="1:6" s="28" customFormat="1" x14ac:dyDescent="0.2">
      <c r="A658" s="43">
        <v>418400</v>
      </c>
      <c r="B658" s="44" t="s">
        <v>418</v>
      </c>
      <c r="C658" s="53">
        <v>1000</v>
      </c>
      <c r="D658" s="45">
        <v>1000</v>
      </c>
      <c r="E658" s="53">
        <v>0</v>
      </c>
      <c r="F658" s="148">
        <f t="shared" si="239"/>
        <v>100</v>
      </c>
    </row>
    <row r="659" spans="1:6" s="28" customFormat="1" x14ac:dyDescent="0.2">
      <c r="A659" s="41">
        <v>510000</v>
      </c>
      <c r="B659" s="46" t="s">
        <v>423</v>
      </c>
      <c r="C659" s="40">
        <f>C660+C665+C663</f>
        <v>1460500</v>
      </c>
      <c r="D659" s="40">
        <f>D660+D665+D663</f>
        <v>1174500</v>
      </c>
      <c r="E659" s="40">
        <f>E660+E665+E663</f>
        <v>0</v>
      </c>
      <c r="F659" s="152">
        <f t="shared" si="239"/>
        <v>80.417665183156444</v>
      </c>
    </row>
    <row r="660" spans="1:6" s="28" customFormat="1" x14ac:dyDescent="0.2">
      <c r="A660" s="41">
        <v>511000</v>
      </c>
      <c r="B660" s="46" t="s">
        <v>424</v>
      </c>
      <c r="C660" s="40">
        <f>SUM(C661:C662)</f>
        <v>393000</v>
      </c>
      <c r="D660" s="40">
        <f>SUM(D661:D662)</f>
        <v>95000</v>
      </c>
      <c r="E660" s="40">
        <f>SUM(E661:E662)</f>
        <v>0</v>
      </c>
      <c r="F660" s="152">
        <f t="shared" si="239"/>
        <v>24.173027989821882</v>
      </c>
    </row>
    <row r="661" spans="1:6" s="28" customFormat="1" x14ac:dyDescent="0.2">
      <c r="A661" s="43">
        <v>511300</v>
      </c>
      <c r="B661" s="44" t="s">
        <v>427</v>
      </c>
      <c r="C661" s="53">
        <v>391500</v>
      </c>
      <c r="D661" s="45">
        <v>95000</v>
      </c>
      <c r="E661" s="53">
        <v>0</v>
      </c>
      <c r="F661" s="148">
        <f t="shared" si="239"/>
        <v>24.265644955300129</v>
      </c>
    </row>
    <row r="662" spans="1:6" s="28" customFormat="1" x14ac:dyDescent="0.2">
      <c r="A662" s="43">
        <v>511400</v>
      </c>
      <c r="B662" s="44" t="s">
        <v>428</v>
      </c>
      <c r="C662" s="53">
        <v>1500</v>
      </c>
      <c r="D662" s="45">
        <v>0</v>
      </c>
      <c r="E662" s="53">
        <v>0</v>
      </c>
      <c r="F662" s="148">
        <f t="shared" si="239"/>
        <v>0</v>
      </c>
    </row>
    <row r="663" spans="1:6" s="50" customFormat="1" x14ac:dyDescent="0.2">
      <c r="A663" s="41">
        <v>513000</v>
      </c>
      <c r="B663" s="46" t="s">
        <v>432</v>
      </c>
      <c r="C663" s="40">
        <f t="shared" ref="C663" si="246">C664</f>
        <v>877500</v>
      </c>
      <c r="D663" s="40">
        <f t="shared" ref="D663" si="247">D664</f>
        <v>884500</v>
      </c>
      <c r="E663" s="40">
        <f t="shared" ref="E663" si="248">E664</f>
        <v>0</v>
      </c>
      <c r="F663" s="152">
        <f t="shared" si="239"/>
        <v>100.7977207977208</v>
      </c>
    </row>
    <row r="664" spans="1:6" s="28" customFormat="1" x14ac:dyDescent="0.2">
      <c r="A664" s="43">
        <v>513700</v>
      </c>
      <c r="B664" s="44" t="s">
        <v>738</v>
      </c>
      <c r="C664" s="53">
        <v>877500</v>
      </c>
      <c r="D664" s="45">
        <v>884500</v>
      </c>
      <c r="E664" s="53">
        <v>0</v>
      </c>
      <c r="F664" s="148">
        <f t="shared" si="239"/>
        <v>100.7977207977208</v>
      </c>
    </row>
    <row r="665" spans="1:6" s="28" customFormat="1" x14ac:dyDescent="0.2">
      <c r="A665" s="41">
        <v>516000</v>
      </c>
      <c r="B665" s="46" t="s">
        <v>434</v>
      </c>
      <c r="C665" s="40">
        <f t="shared" ref="C665" si="249">SUM(C666)</f>
        <v>190000</v>
      </c>
      <c r="D665" s="40">
        <f t="shared" ref="D665" si="250">SUM(D666)</f>
        <v>195000</v>
      </c>
      <c r="E665" s="40">
        <f t="shared" ref="E665" si="251">SUM(E666)</f>
        <v>0</v>
      </c>
      <c r="F665" s="152">
        <f t="shared" si="239"/>
        <v>102.63157894736842</v>
      </c>
    </row>
    <row r="666" spans="1:6" s="28" customFormat="1" x14ac:dyDescent="0.2">
      <c r="A666" s="43">
        <v>516100</v>
      </c>
      <c r="B666" s="44" t="s">
        <v>434</v>
      </c>
      <c r="C666" s="53">
        <v>190000</v>
      </c>
      <c r="D666" s="45">
        <v>195000</v>
      </c>
      <c r="E666" s="53">
        <v>0</v>
      </c>
      <c r="F666" s="148">
        <f t="shared" si="239"/>
        <v>102.63157894736842</v>
      </c>
    </row>
    <row r="667" spans="1:6" s="50" customFormat="1" x14ac:dyDescent="0.2">
      <c r="A667" s="41">
        <v>630000</v>
      </c>
      <c r="B667" s="46" t="s">
        <v>464</v>
      </c>
      <c r="C667" s="40">
        <f>C668+C670</f>
        <v>153700</v>
      </c>
      <c r="D667" s="40">
        <f>D668+D670</f>
        <v>137700</v>
      </c>
      <c r="E667" s="40">
        <f>E668+E670</f>
        <v>0</v>
      </c>
      <c r="F667" s="152">
        <f t="shared" si="239"/>
        <v>89.590110605074827</v>
      </c>
    </row>
    <row r="668" spans="1:6" s="50" customFormat="1" x14ac:dyDescent="0.2">
      <c r="A668" s="41">
        <v>631000</v>
      </c>
      <c r="B668" s="46" t="s">
        <v>396</v>
      </c>
      <c r="C668" s="40">
        <f>C669+0</f>
        <v>38700</v>
      </c>
      <c r="D668" s="40">
        <f>D669+0</f>
        <v>37700</v>
      </c>
      <c r="E668" s="40">
        <f>E669+0</f>
        <v>0</v>
      </c>
      <c r="F668" s="152">
        <f t="shared" si="239"/>
        <v>97.41602067183463</v>
      </c>
    </row>
    <row r="669" spans="1:6" s="28" customFormat="1" x14ac:dyDescent="0.2">
      <c r="A669" s="43">
        <v>631100</v>
      </c>
      <c r="B669" s="44" t="s">
        <v>466</v>
      </c>
      <c r="C669" s="53">
        <v>38700</v>
      </c>
      <c r="D669" s="45">
        <v>37700</v>
      </c>
      <c r="E669" s="53">
        <v>0</v>
      </c>
      <c r="F669" s="148">
        <f t="shared" si="239"/>
        <v>97.41602067183463</v>
      </c>
    </row>
    <row r="670" spans="1:6" s="50" customFormat="1" x14ac:dyDescent="0.2">
      <c r="A670" s="41">
        <v>638000</v>
      </c>
      <c r="B670" s="46" t="s">
        <v>397</v>
      </c>
      <c r="C670" s="40">
        <f t="shared" ref="C670" si="252">C671</f>
        <v>115000</v>
      </c>
      <c r="D670" s="40">
        <f t="shared" ref="D670" si="253">D671</f>
        <v>100000</v>
      </c>
      <c r="E670" s="40">
        <f t="shared" ref="E670" si="254">E671</f>
        <v>0</v>
      </c>
      <c r="F670" s="152">
        <f t="shared" si="239"/>
        <v>86.956521739130437</v>
      </c>
    </row>
    <row r="671" spans="1:6" s="28" customFormat="1" x14ac:dyDescent="0.2">
      <c r="A671" s="43">
        <v>638100</v>
      </c>
      <c r="B671" s="44" t="s">
        <v>469</v>
      </c>
      <c r="C671" s="53">
        <v>115000</v>
      </c>
      <c r="D671" s="45">
        <v>100000</v>
      </c>
      <c r="E671" s="53">
        <v>0</v>
      </c>
      <c r="F671" s="148">
        <f t="shared" si="239"/>
        <v>86.956521739130437</v>
      </c>
    </row>
    <row r="672" spans="1:6" s="28" customFormat="1" x14ac:dyDescent="0.2">
      <c r="A672" s="82"/>
      <c r="B672" s="76" t="s">
        <v>646</v>
      </c>
      <c r="C672" s="80">
        <f>C641+C659+C667</f>
        <v>12570200</v>
      </c>
      <c r="D672" s="80">
        <f>D641+D659+D667</f>
        <v>12817200</v>
      </c>
      <c r="E672" s="80">
        <f>E641+E659+E667</f>
        <v>0</v>
      </c>
      <c r="F672" s="153">
        <f t="shared" si="239"/>
        <v>101.96496475791952</v>
      </c>
    </row>
    <row r="673" spans="1:6" s="28" customFormat="1" x14ac:dyDescent="0.2">
      <c r="A673" s="61"/>
      <c r="B673" s="39"/>
      <c r="C673" s="62"/>
      <c r="D673" s="62"/>
      <c r="E673" s="62"/>
      <c r="F673" s="149"/>
    </row>
    <row r="674" spans="1:6" s="28" customFormat="1" x14ac:dyDescent="0.2">
      <c r="A674" s="38"/>
      <c r="B674" s="39"/>
      <c r="C674" s="45"/>
      <c r="D674" s="45"/>
      <c r="E674" s="45"/>
      <c r="F674" s="147"/>
    </row>
    <row r="675" spans="1:6" s="28" customFormat="1" x14ac:dyDescent="0.2">
      <c r="A675" s="43" t="s">
        <v>913</v>
      </c>
      <c r="B675" s="46"/>
      <c r="C675" s="45"/>
      <c r="D675" s="45"/>
      <c r="E675" s="45"/>
      <c r="F675" s="147"/>
    </row>
    <row r="676" spans="1:6" s="28" customFormat="1" x14ac:dyDescent="0.2">
      <c r="A676" s="43" t="s">
        <v>507</v>
      </c>
      <c r="B676" s="46"/>
      <c r="C676" s="45"/>
      <c r="D676" s="45"/>
      <c r="E676" s="45"/>
      <c r="F676" s="147"/>
    </row>
    <row r="677" spans="1:6" s="28" customFormat="1" x14ac:dyDescent="0.2">
      <c r="A677" s="43" t="s">
        <v>745</v>
      </c>
      <c r="B677" s="46"/>
      <c r="C677" s="45"/>
      <c r="D677" s="45"/>
      <c r="E677" s="45"/>
      <c r="F677" s="147"/>
    </row>
    <row r="678" spans="1:6" s="28" customFormat="1" x14ac:dyDescent="0.2">
      <c r="A678" s="43" t="s">
        <v>579</v>
      </c>
      <c r="B678" s="46"/>
      <c r="C678" s="45"/>
      <c r="D678" s="45"/>
      <c r="E678" s="45"/>
      <c r="F678" s="147"/>
    </row>
    <row r="679" spans="1:6" s="28" customFormat="1" x14ac:dyDescent="0.2">
      <c r="A679" s="43"/>
      <c r="B679" s="72"/>
      <c r="C679" s="62"/>
      <c r="D679" s="62"/>
      <c r="E679" s="62"/>
      <c r="F679" s="149"/>
    </row>
    <row r="680" spans="1:6" s="28" customFormat="1" x14ac:dyDescent="0.2">
      <c r="A680" s="41">
        <v>410000</v>
      </c>
      <c r="B680" s="42" t="s">
        <v>357</v>
      </c>
      <c r="C680" s="40">
        <f>C681+C685</f>
        <v>345700</v>
      </c>
      <c r="D680" s="40">
        <f>D681+D685</f>
        <v>0</v>
      </c>
      <c r="E680" s="40">
        <f>E681+E685</f>
        <v>0</v>
      </c>
      <c r="F680" s="152">
        <f t="shared" ref="F680:F706" si="255">D680/C680*100</f>
        <v>0</v>
      </c>
    </row>
    <row r="681" spans="1:6" s="28" customFormat="1" x14ac:dyDescent="0.2">
      <c r="A681" s="41">
        <v>411000</v>
      </c>
      <c r="B681" s="42" t="s">
        <v>474</v>
      </c>
      <c r="C681" s="40">
        <f>SUM(C682:C684)</f>
        <v>253400</v>
      </c>
      <c r="D681" s="40">
        <f>SUM(D682:D684)</f>
        <v>0</v>
      </c>
      <c r="E681" s="40">
        <f>SUM(E682:E684)</f>
        <v>0</v>
      </c>
      <c r="F681" s="152">
        <f t="shared" si="255"/>
        <v>0</v>
      </c>
    </row>
    <row r="682" spans="1:6" s="28" customFormat="1" x14ac:dyDescent="0.2">
      <c r="A682" s="43">
        <v>411100</v>
      </c>
      <c r="B682" s="44" t="s">
        <v>358</v>
      </c>
      <c r="C682" s="53">
        <v>247900</v>
      </c>
      <c r="D682" s="53">
        <v>0</v>
      </c>
      <c r="E682" s="53">
        <v>0</v>
      </c>
      <c r="F682" s="148">
        <f t="shared" si="255"/>
        <v>0</v>
      </c>
    </row>
    <row r="683" spans="1:6" s="28" customFormat="1" ht="40.5" x14ac:dyDescent="0.2">
      <c r="A683" s="43">
        <v>411200</v>
      </c>
      <c r="B683" s="44" t="s">
        <v>487</v>
      </c>
      <c r="C683" s="53">
        <v>4700</v>
      </c>
      <c r="D683" s="53">
        <v>0</v>
      </c>
      <c r="E683" s="53">
        <v>0</v>
      </c>
      <c r="F683" s="148">
        <f t="shared" si="255"/>
        <v>0</v>
      </c>
    </row>
    <row r="684" spans="1:6" s="28" customFormat="1" ht="40.5" x14ac:dyDescent="0.2">
      <c r="A684" s="43">
        <v>411300</v>
      </c>
      <c r="B684" s="44" t="s">
        <v>359</v>
      </c>
      <c r="C684" s="53">
        <v>800</v>
      </c>
      <c r="D684" s="53">
        <v>0</v>
      </c>
      <c r="E684" s="53">
        <v>0</v>
      </c>
      <c r="F684" s="148">
        <f t="shared" si="255"/>
        <v>0</v>
      </c>
    </row>
    <row r="685" spans="1:6" s="28" customFormat="1" x14ac:dyDescent="0.2">
      <c r="A685" s="41">
        <v>412000</v>
      </c>
      <c r="B685" s="46" t="s">
        <v>479</v>
      </c>
      <c r="C685" s="40">
        <f>SUM(C686:C696)</f>
        <v>92300</v>
      </c>
      <c r="D685" s="40">
        <f>SUM(D686:D696)</f>
        <v>0</v>
      </c>
      <c r="E685" s="40">
        <f>SUM(E686:E696)</f>
        <v>0</v>
      </c>
      <c r="F685" s="152">
        <f t="shared" si="255"/>
        <v>0</v>
      </c>
    </row>
    <row r="686" spans="1:6" s="28" customFormat="1" ht="40.5" x14ac:dyDescent="0.2">
      <c r="A686" s="43">
        <v>412200</v>
      </c>
      <c r="B686" s="44" t="s">
        <v>488</v>
      </c>
      <c r="C686" s="53">
        <v>3200</v>
      </c>
      <c r="D686" s="53">
        <v>0</v>
      </c>
      <c r="E686" s="53">
        <v>0</v>
      </c>
      <c r="F686" s="148">
        <f t="shared" si="255"/>
        <v>0</v>
      </c>
    </row>
    <row r="687" spans="1:6" s="28" customFormat="1" x14ac:dyDescent="0.2">
      <c r="A687" s="43">
        <v>412300</v>
      </c>
      <c r="B687" s="44" t="s">
        <v>362</v>
      </c>
      <c r="C687" s="53">
        <v>1200</v>
      </c>
      <c r="D687" s="53">
        <v>0</v>
      </c>
      <c r="E687" s="53">
        <v>0</v>
      </c>
      <c r="F687" s="148">
        <f t="shared" si="255"/>
        <v>0</v>
      </c>
    </row>
    <row r="688" spans="1:6" s="28" customFormat="1" x14ac:dyDescent="0.2">
      <c r="A688" s="43">
        <v>412500</v>
      </c>
      <c r="B688" s="44" t="s">
        <v>364</v>
      </c>
      <c r="C688" s="53">
        <v>7200</v>
      </c>
      <c r="D688" s="53">
        <v>0</v>
      </c>
      <c r="E688" s="53">
        <v>0</v>
      </c>
      <c r="F688" s="148">
        <f t="shared" si="255"/>
        <v>0</v>
      </c>
    </row>
    <row r="689" spans="1:6" s="28" customFormat="1" x14ac:dyDescent="0.2">
      <c r="A689" s="43">
        <v>412600</v>
      </c>
      <c r="B689" s="44" t="s">
        <v>489</v>
      </c>
      <c r="C689" s="53">
        <v>60100</v>
      </c>
      <c r="D689" s="53">
        <v>0</v>
      </c>
      <c r="E689" s="53">
        <v>0</v>
      </c>
      <c r="F689" s="148">
        <f t="shared" si="255"/>
        <v>0</v>
      </c>
    </row>
    <row r="690" spans="1:6" s="28" customFormat="1" x14ac:dyDescent="0.2">
      <c r="A690" s="43">
        <v>412700</v>
      </c>
      <c r="B690" s="44" t="s">
        <v>476</v>
      </c>
      <c r="C690" s="53">
        <v>8400</v>
      </c>
      <c r="D690" s="53">
        <v>0</v>
      </c>
      <c r="E690" s="53">
        <v>0</v>
      </c>
      <c r="F690" s="148">
        <f t="shared" si="255"/>
        <v>0</v>
      </c>
    </row>
    <row r="691" spans="1:6" s="28" customFormat="1" x14ac:dyDescent="0.2">
      <c r="A691" s="43">
        <v>412900</v>
      </c>
      <c r="B691" s="48" t="s">
        <v>888</v>
      </c>
      <c r="C691" s="53">
        <v>500</v>
      </c>
      <c r="D691" s="53">
        <v>0</v>
      </c>
      <c r="E691" s="53">
        <v>0</v>
      </c>
      <c r="F691" s="148">
        <f t="shared" si="255"/>
        <v>0</v>
      </c>
    </row>
    <row r="692" spans="1:6" s="28" customFormat="1" x14ac:dyDescent="0.2">
      <c r="A692" s="43">
        <v>412900</v>
      </c>
      <c r="B692" s="48" t="s">
        <v>703</v>
      </c>
      <c r="C692" s="53">
        <v>9100</v>
      </c>
      <c r="D692" s="53">
        <v>0</v>
      </c>
      <c r="E692" s="53">
        <v>0</v>
      </c>
      <c r="F692" s="148">
        <f t="shared" si="255"/>
        <v>0</v>
      </c>
    </row>
    <row r="693" spans="1:6" s="28" customFormat="1" x14ac:dyDescent="0.2">
      <c r="A693" s="43">
        <v>412900</v>
      </c>
      <c r="B693" s="48" t="s">
        <v>721</v>
      </c>
      <c r="C693" s="53">
        <v>100</v>
      </c>
      <c r="D693" s="53">
        <v>0</v>
      </c>
      <c r="E693" s="53">
        <v>0</v>
      </c>
      <c r="F693" s="148">
        <f t="shared" si="255"/>
        <v>0</v>
      </c>
    </row>
    <row r="694" spans="1:6" s="28" customFormat="1" x14ac:dyDescent="0.2">
      <c r="A694" s="43">
        <v>412900</v>
      </c>
      <c r="B694" s="48" t="s">
        <v>722</v>
      </c>
      <c r="C694" s="53">
        <v>1500</v>
      </c>
      <c r="D694" s="53">
        <v>0</v>
      </c>
      <c r="E694" s="53">
        <v>0</v>
      </c>
      <c r="F694" s="148">
        <f t="shared" si="255"/>
        <v>0</v>
      </c>
    </row>
    <row r="695" spans="1:6" s="28" customFormat="1" x14ac:dyDescent="0.2">
      <c r="A695" s="43">
        <v>412900</v>
      </c>
      <c r="B695" s="44" t="s">
        <v>723</v>
      </c>
      <c r="C695" s="53">
        <v>600</v>
      </c>
      <c r="D695" s="53">
        <v>0</v>
      </c>
      <c r="E695" s="53">
        <v>0</v>
      </c>
      <c r="F695" s="148">
        <f t="shared" si="255"/>
        <v>0</v>
      </c>
    </row>
    <row r="696" spans="1:6" s="28" customFormat="1" x14ac:dyDescent="0.2">
      <c r="A696" s="43">
        <v>412900</v>
      </c>
      <c r="B696" s="44" t="s">
        <v>705</v>
      </c>
      <c r="C696" s="53">
        <v>400</v>
      </c>
      <c r="D696" s="53">
        <v>0</v>
      </c>
      <c r="E696" s="53">
        <v>0</v>
      </c>
      <c r="F696" s="148">
        <f t="shared" si="255"/>
        <v>0</v>
      </c>
    </row>
    <row r="697" spans="1:6" s="28" customFormat="1" x14ac:dyDescent="0.2">
      <c r="A697" s="41">
        <v>510000</v>
      </c>
      <c r="B697" s="46" t="s">
        <v>423</v>
      </c>
      <c r="C697" s="40">
        <f>C698+0+C700+0</f>
        <v>17000</v>
      </c>
      <c r="D697" s="40">
        <f>D698+0+D700+0</f>
        <v>0</v>
      </c>
      <c r="E697" s="40">
        <f>E698+0+E700+0</f>
        <v>0</v>
      </c>
      <c r="F697" s="152">
        <f t="shared" si="255"/>
        <v>0</v>
      </c>
    </row>
    <row r="698" spans="1:6" s="28" customFormat="1" x14ac:dyDescent="0.2">
      <c r="A698" s="41">
        <v>511000</v>
      </c>
      <c r="B698" s="46" t="s">
        <v>424</v>
      </c>
      <c r="C698" s="40">
        <f>SUM(C699:C699)</f>
        <v>12000</v>
      </c>
      <c r="D698" s="40">
        <f>SUM(D699:D699)</f>
        <v>0</v>
      </c>
      <c r="E698" s="40">
        <f>SUM(E699:E699)</f>
        <v>0</v>
      </c>
      <c r="F698" s="152">
        <f t="shared" si="255"/>
        <v>0</v>
      </c>
    </row>
    <row r="699" spans="1:6" s="28" customFormat="1" x14ac:dyDescent="0.2">
      <c r="A699" s="43">
        <v>511300</v>
      </c>
      <c r="B699" s="44" t="s">
        <v>427</v>
      </c>
      <c r="C699" s="53">
        <v>12000</v>
      </c>
      <c r="D699" s="53">
        <v>0</v>
      </c>
      <c r="E699" s="53">
        <v>0</v>
      </c>
      <c r="F699" s="148">
        <f t="shared" si="255"/>
        <v>0</v>
      </c>
    </row>
    <row r="700" spans="1:6" s="50" customFormat="1" x14ac:dyDescent="0.2">
      <c r="A700" s="41">
        <v>516000</v>
      </c>
      <c r="B700" s="46" t="s">
        <v>434</v>
      </c>
      <c r="C700" s="40">
        <f t="shared" ref="C700" si="256">C701</f>
        <v>5000</v>
      </c>
      <c r="D700" s="40">
        <f t="shared" ref="D700" si="257">D701</f>
        <v>0</v>
      </c>
      <c r="E700" s="40">
        <f t="shared" ref="E700" si="258">E701</f>
        <v>0</v>
      </c>
      <c r="F700" s="152">
        <f t="shared" si="255"/>
        <v>0</v>
      </c>
    </row>
    <row r="701" spans="1:6" s="28" customFormat="1" x14ac:dyDescent="0.2">
      <c r="A701" s="43">
        <v>516100</v>
      </c>
      <c r="B701" s="44" t="s">
        <v>434</v>
      </c>
      <c r="C701" s="53">
        <v>5000</v>
      </c>
      <c r="D701" s="53">
        <v>0</v>
      </c>
      <c r="E701" s="53">
        <v>0</v>
      </c>
      <c r="F701" s="148">
        <f t="shared" si="255"/>
        <v>0</v>
      </c>
    </row>
    <row r="702" spans="1:6" s="50" customFormat="1" x14ac:dyDescent="0.2">
      <c r="A702" s="41">
        <v>630000</v>
      </c>
      <c r="B702" s="46" t="s">
        <v>464</v>
      </c>
      <c r="C702" s="40">
        <f>C703+0</f>
        <v>11400</v>
      </c>
      <c r="D702" s="40">
        <f>D703+0</f>
        <v>0</v>
      </c>
      <c r="E702" s="40">
        <f>E703+0</f>
        <v>0</v>
      </c>
      <c r="F702" s="152">
        <f t="shared" si="255"/>
        <v>0</v>
      </c>
    </row>
    <row r="703" spans="1:6" s="50" customFormat="1" x14ac:dyDescent="0.2">
      <c r="A703" s="41">
        <v>631000</v>
      </c>
      <c r="B703" s="46" t="s">
        <v>396</v>
      </c>
      <c r="C703" s="40">
        <f>0+C705+C704</f>
        <v>11400</v>
      </c>
      <c r="D703" s="40">
        <f>0+D705+D704</f>
        <v>0</v>
      </c>
      <c r="E703" s="40">
        <f>0+E705+E704</f>
        <v>0</v>
      </c>
      <c r="F703" s="152">
        <f t="shared" si="255"/>
        <v>0</v>
      </c>
    </row>
    <row r="704" spans="1:6" s="28" customFormat="1" x14ac:dyDescent="0.2">
      <c r="A704" s="51">
        <v>631200</v>
      </c>
      <c r="B704" s="44" t="s">
        <v>467</v>
      </c>
      <c r="C704" s="53">
        <v>10900</v>
      </c>
      <c r="D704" s="53">
        <v>0</v>
      </c>
      <c r="E704" s="53">
        <v>0</v>
      </c>
      <c r="F704" s="148">
        <f t="shared" si="255"/>
        <v>0</v>
      </c>
    </row>
    <row r="705" spans="1:6" s="28" customFormat="1" x14ac:dyDescent="0.2">
      <c r="A705" s="51">
        <v>631300</v>
      </c>
      <c r="B705" s="44" t="s">
        <v>468</v>
      </c>
      <c r="C705" s="53">
        <v>500</v>
      </c>
      <c r="D705" s="53">
        <v>0</v>
      </c>
      <c r="E705" s="53">
        <v>0</v>
      </c>
      <c r="F705" s="148">
        <f t="shared" si="255"/>
        <v>0</v>
      </c>
    </row>
    <row r="706" spans="1:6" s="28" customFormat="1" x14ac:dyDescent="0.2">
      <c r="A706" s="82"/>
      <c r="B706" s="76" t="s">
        <v>646</v>
      </c>
      <c r="C706" s="80">
        <f>C680+C697+C702</f>
        <v>374100</v>
      </c>
      <c r="D706" s="80">
        <f>D680+D697+D702</f>
        <v>0</v>
      </c>
      <c r="E706" s="80">
        <f>E680+E697+E702</f>
        <v>0</v>
      </c>
      <c r="F706" s="153">
        <f t="shared" si="255"/>
        <v>0</v>
      </c>
    </row>
    <row r="707" spans="1:6" s="28" customFormat="1" x14ac:dyDescent="0.2">
      <c r="A707" s="61"/>
      <c r="B707" s="39"/>
      <c r="C707" s="62"/>
      <c r="D707" s="62"/>
      <c r="E707" s="62"/>
      <c r="F707" s="149"/>
    </row>
    <row r="708" spans="1:6" s="28" customFormat="1" x14ac:dyDescent="0.2">
      <c r="A708" s="38"/>
      <c r="B708" s="39"/>
      <c r="C708" s="45"/>
      <c r="D708" s="45"/>
      <c r="E708" s="45"/>
      <c r="F708" s="147"/>
    </row>
    <row r="709" spans="1:6" s="28" customFormat="1" x14ac:dyDescent="0.2">
      <c r="A709" s="43" t="s">
        <v>578</v>
      </c>
      <c r="B709" s="46"/>
      <c r="C709" s="45"/>
      <c r="D709" s="45"/>
      <c r="E709" s="45"/>
      <c r="F709" s="147"/>
    </row>
    <row r="710" spans="1:6" s="28" customFormat="1" x14ac:dyDescent="0.2">
      <c r="A710" s="43" t="s">
        <v>507</v>
      </c>
      <c r="B710" s="46"/>
      <c r="C710" s="45"/>
      <c r="D710" s="45"/>
      <c r="E710" s="45"/>
      <c r="F710" s="147"/>
    </row>
    <row r="711" spans="1:6" s="28" customFormat="1" x14ac:dyDescent="0.2">
      <c r="A711" s="43" t="s">
        <v>520</v>
      </c>
      <c r="B711" s="46"/>
      <c r="C711" s="45"/>
      <c r="D711" s="45"/>
      <c r="E711" s="45"/>
      <c r="F711" s="147"/>
    </row>
    <row r="712" spans="1:6" s="28" customFormat="1" x14ac:dyDescent="0.2">
      <c r="A712" s="43" t="s">
        <v>579</v>
      </c>
      <c r="B712" s="46"/>
      <c r="C712" s="45"/>
      <c r="D712" s="45"/>
      <c r="E712" s="45"/>
      <c r="F712" s="147"/>
    </row>
    <row r="713" spans="1:6" s="28" customFormat="1" x14ac:dyDescent="0.2">
      <c r="A713" s="43"/>
      <c r="B713" s="72"/>
      <c r="C713" s="62"/>
      <c r="D713" s="62"/>
      <c r="E713" s="62"/>
      <c r="F713" s="149"/>
    </row>
    <row r="714" spans="1:6" s="28" customFormat="1" x14ac:dyDescent="0.2">
      <c r="A714" s="41">
        <v>410000</v>
      </c>
      <c r="B714" s="42" t="s">
        <v>357</v>
      </c>
      <c r="C714" s="40">
        <f t="shared" ref="C714" si="259">C715+C720</f>
        <v>9603600</v>
      </c>
      <c r="D714" s="40">
        <f t="shared" ref="D714" si="260">D715+D720</f>
        <v>9922100</v>
      </c>
      <c r="E714" s="40">
        <f t="shared" ref="E714" si="261">E715+E720</f>
        <v>330000</v>
      </c>
      <c r="F714" s="152">
        <f t="shared" ref="F714:F732" si="262">D714/C714*100</f>
        <v>103.31646465908617</v>
      </c>
    </row>
    <row r="715" spans="1:6" s="28" customFormat="1" x14ac:dyDescent="0.2">
      <c r="A715" s="41">
        <v>411000</v>
      </c>
      <c r="B715" s="42" t="s">
        <v>474</v>
      </c>
      <c r="C715" s="40">
        <f t="shared" ref="C715" si="263">SUM(C716:C719)</f>
        <v>8457400</v>
      </c>
      <c r="D715" s="40">
        <f t="shared" ref="D715" si="264">SUM(D716:D719)</f>
        <v>8683500</v>
      </c>
      <c r="E715" s="40">
        <f t="shared" ref="E715" si="265">SUM(E716:E719)</f>
        <v>0</v>
      </c>
      <c r="F715" s="152">
        <f t="shared" si="262"/>
        <v>102.67339844396624</v>
      </c>
    </row>
    <row r="716" spans="1:6" s="28" customFormat="1" x14ac:dyDescent="0.2">
      <c r="A716" s="43">
        <v>411100</v>
      </c>
      <c r="B716" s="44" t="s">
        <v>358</v>
      </c>
      <c r="C716" s="53">
        <v>7923500</v>
      </c>
      <c r="D716" s="45">
        <v>8160000</v>
      </c>
      <c r="E716" s="53">
        <v>0</v>
      </c>
      <c r="F716" s="148">
        <f t="shared" si="262"/>
        <v>102.98479207420964</v>
      </c>
    </row>
    <row r="717" spans="1:6" s="28" customFormat="1" ht="40.5" x14ac:dyDescent="0.2">
      <c r="A717" s="43">
        <v>411200</v>
      </c>
      <c r="B717" s="44" t="s">
        <v>487</v>
      </c>
      <c r="C717" s="53">
        <v>289400</v>
      </c>
      <c r="D717" s="45">
        <v>300000</v>
      </c>
      <c r="E717" s="53">
        <v>0</v>
      </c>
      <c r="F717" s="148">
        <f t="shared" si="262"/>
        <v>103.66275051831376</v>
      </c>
    </row>
    <row r="718" spans="1:6" s="28" customFormat="1" ht="40.5" x14ac:dyDescent="0.2">
      <c r="A718" s="43">
        <v>411300</v>
      </c>
      <c r="B718" s="44" t="s">
        <v>359</v>
      </c>
      <c r="C718" s="53">
        <v>144500</v>
      </c>
      <c r="D718" s="45">
        <v>133500</v>
      </c>
      <c r="E718" s="53">
        <v>0</v>
      </c>
      <c r="F718" s="148">
        <f t="shared" si="262"/>
        <v>92.387543252595165</v>
      </c>
    </row>
    <row r="719" spans="1:6" s="28" customFormat="1" x14ac:dyDescent="0.2">
      <c r="A719" s="43">
        <v>411400</v>
      </c>
      <c r="B719" s="44" t="s">
        <v>360</v>
      </c>
      <c r="C719" s="53">
        <v>100000</v>
      </c>
      <c r="D719" s="45">
        <v>90000</v>
      </c>
      <c r="E719" s="53">
        <v>0</v>
      </c>
      <c r="F719" s="148">
        <f t="shared" si="262"/>
        <v>90</v>
      </c>
    </row>
    <row r="720" spans="1:6" s="28" customFormat="1" x14ac:dyDescent="0.2">
      <c r="A720" s="41">
        <v>412000</v>
      </c>
      <c r="B720" s="46" t="s">
        <v>479</v>
      </c>
      <c r="C720" s="40">
        <f>SUM(C721:C733)</f>
        <v>1146200</v>
      </c>
      <c r="D720" s="40">
        <f>SUM(D721:D733)</f>
        <v>1238600</v>
      </c>
      <c r="E720" s="40">
        <f>SUM(E721:E733)</f>
        <v>330000</v>
      </c>
      <c r="F720" s="152">
        <f t="shared" si="262"/>
        <v>108.06142034548944</v>
      </c>
    </row>
    <row r="721" spans="1:6" s="28" customFormat="1" x14ac:dyDescent="0.2">
      <c r="A721" s="51">
        <v>412100</v>
      </c>
      <c r="B721" s="44" t="s">
        <v>361</v>
      </c>
      <c r="C721" s="53">
        <v>12000</v>
      </c>
      <c r="D721" s="45">
        <v>12000</v>
      </c>
      <c r="E721" s="53">
        <v>0</v>
      </c>
      <c r="F721" s="148">
        <f t="shared" si="262"/>
        <v>100</v>
      </c>
    </row>
    <row r="722" spans="1:6" s="28" customFormat="1" ht="40.5" x14ac:dyDescent="0.2">
      <c r="A722" s="43">
        <v>412200</v>
      </c>
      <c r="B722" s="44" t="s">
        <v>488</v>
      </c>
      <c r="C722" s="53">
        <v>200000</v>
      </c>
      <c r="D722" s="45">
        <v>210000</v>
      </c>
      <c r="E722" s="53">
        <v>0</v>
      </c>
      <c r="F722" s="148">
        <f t="shared" si="262"/>
        <v>105</v>
      </c>
    </row>
    <row r="723" spans="1:6" s="28" customFormat="1" x14ac:dyDescent="0.2">
      <c r="A723" s="43">
        <v>412300</v>
      </c>
      <c r="B723" s="44" t="s">
        <v>362</v>
      </c>
      <c r="C723" s="53">
        <v>21599.999999999967</v>
      </c>
      <c r="D723" s="45">
        <v>24000</v>
      </c>
      <c r="E723" s="53">
        <v>0</v>
      </c>
      <c r="F723" s="148">
        <f t="shared" si="262"/>
        <v>111.11111111111127</v>
      </c>
    </row>
    <row r="724" spans="1:6" s="28" customFormat="1" x14ac:dyDescent="0.2">
      <c r="A724" s="43">
        <v>412400</v>
      </c>
      <c r="B724" s="44" t="s">
        <v>363</v>
      </c>
      <c r="C724" s="53">
        <v>22999.999999999982</v>
      </c>
      <c r="D724" s="45">
        <v>23000</v>
      </c>
      <c r="E724" s="53">
        <v>0</v>
      </c>
      <c r="F724" s="148">
        <f t="shared" si="262"/>
        <v>100.00000000000009</v>
      </c>
    </row>
    <row r="725" spans="1:6" s="28" customFormat="1" x14ac:dyDescent="0.2">
      <c r="A725" s="43">
        <v>412500</v>
      </c>
      <c r="B725" s="44" t="s">
        <v>364</v>
      </c>
      <c r="C725" s="53">
        <v>155500</v>
      </c>
      <c r="D725" s="45">
        <v>194200</v>
      </c>
      <c r="E725" s="53">
        <v>0</v>
      </c>
      <c r="F725" s="148">
        <f t="shared" si="262"/>
        <v>124.88745980707397</v>
      </c>
    </row>
    <row r="726" spans="1:6" s="28" customFormat="1" x14ac:dyDescent="0.2">
      <c r="A726" s="43">
        <v>412600</v>
      </c>
      <c r="B726" s="44" t="s">
        <v>489</v>
      </c>
      <c r="C726" s="53">
        <v>300000.00000000041</v>
      </c>
      <c r="D726" s="45">
        <v>334000</v>
      </c>
      <c r="E726" s="53">
        <v>0</v>
      </c>
      <c r="F726" s="148">
        <f t="shared" si="262"/>
        <v>111.33333333333317</v>
      </c>
    </row>
    <row r="727" spans="1:6" s="28" customFormat="1" x14ac:dyDescent="0.2">
      <c r="A727" s="43">
        <v>412700</v>
      </c>
      <c r="B727" s="44" t="s">
        <v>476</v>
      </c>
      <c r="C727" s="53">
        <v>280099.99999999953</v>
      </c>
      <c r="D727" s="45">
        <v>290000</v>
      </c>
      <c r="E727" s="53">
        <v>0</v>
      </c>
      <c r="F727" s="148">
        <f t="shared" si="262"/>
        <v>103.53445198143538</v>
      </c>
    </row>
    <row r="728" spans="1:6" s="28" customFormat="1" x14ac:dyDescent="0.2">
      <c r="A728" s="43">
        <v>412900</v>
      </c>
      <c r="B728" s="48" t="s">
        <v>888</v>
      </c>
      <c r="C728" s="53">
        <v>3500</v>
      </c>
      <c r="D728" s="45">
        <v>3500</v>
      </c>
      <c r="E728" s="53">
        <v>0</v>
      </c>
      <c r="F728" s="148">
        <f t="shared" si="262"/>
        <v>100</v>
      </c>
    </row>
    <row r="729" spans="1:6" s="28" customFormat="1" x14ac:dyDescent="0.2">
      <c r="A729" s="43">
        <v>412900</v>
      </c>
      <c r="B729" s="48" t="s">
        <v>703</v>
      </c>
      <c r="C729" s="53">
        <v>102300</v>
      </c>
      <c r="D729" s="45">
        <v>100000</v>
      </c>
      <c r="E729" s="53">
        <v>0</v>
      </c>
      <c r="F729" s="148">
        <f t="shared" si="262"/>
        <v>97.75171065493646</v>
      </c>
    </row>
    <row r="730" spans="1:6" s="28" customFormat="1" x14ac:dyDescent="0.2">
      <c r="A730" s="43">
        <v>412900</v>
      </c>
      <c r="B730" s="48" t="s">
        <v>721</v>
      </c>
      <c r="C730" s="53">
        <v>4000</v>
      </c>
      <c r="D730" s="45">
        <v>4000</v>
      </c>
      <c r="E730" s="53">
        <v>0</v>
      </c>
      <c r="F730" s="148">
        <f t="shared" si="262"/>
        <v>100</v>
      </c>
    </row>
    <row r="731" spans="1:6" s="28" customFormat="1" x14ac:dyDescent="0.2">
      <c r="A731" s="43">
        <v>412900</v>
      </c>
      <c r="B731" s="48" t="s">
        <v>722</v>
      </c>
      <c r="C731" s="53">
        <v>30100</v>
      </c>
      <c r="D731" s="45">
        <v>27900</v>
      </c>
      <c r="E731" s="53">
        <v>0</v>
      </c>
      <c r="F731" s="148">
        <f t="shared" si="262"/>
        <v>92.691029900332225</v>
      </c>
    </row>
    <row r="732" spans="1:6" s="28" customFormat="1" x14ac:dyDescent="0.2">
      <c r="A732" s="43">
        <v>412900</v>
      </c>
      <c r="B732" s="48" t="s">
        <v>723</v>
      </c>
      <c r="C732" s="53">
        <v>14100.000000000002</v>
      </c>
      <c r="D732" s="45">
        <v>16000</v>
      </c>
      <c r="E732" s="53">
        <v>0</v>
      </c>
      <c r="F732" s="148">
        <f t="shared" si="262"/>
        <v>113.47517730496452</v>
      </c>
    </row>
    <row r="733" spans="1:6" s="28" customFormat="1" x14ac:dyDescent="0.2">
      <c r="A733" s="43">
        <v>412900</v>
      </c>
      <c r="B733" s="48" t="s">
        <v>705</v>
      </c>
      <c r="C733" s="53">
        <v>0</v>
      </c>
      <c r="D733" s="45">
        <v>0</v>
      </c>
      <c r="E733" s="53">
        <v>330000</v>
      </c>
      <c r="F733" s="148">
        <v>0</v>
      </c>
    </row>
    <row r="734" spans="1:6" s="50" customFormat="1" x14ac:dyDescent="0.2">
      <c r="A734" s="41">
        <v>480000</v>
      </c>
      <c r="B734" s="46" t="s">
        <v>419</v>
      </c>
      <c r="C734" s="40">
        <f>C735+0</f>
        <v>20000</v>
      </c>
      <c r="D734" s="40">
        <f>D735+0</f>
        <v>1777500</v>
      </c>
      <c r="E734" s="40">
        <f>E735+0</f>
        <v>0</v>
      </c>
      <c r="F734" s="152">
        <f t="shared" ref="F734:F749" si="266">D734/C734*100</f>
        <v>8887.5</v>
      </c>
    </row>
    <row r="735" spans="1:6" s="50" customFormat="1" x14ac:dyDescent="0.2">
      <c r="A735" s="41">
        <v>488000</v>
      </c>
      <c r="B735" s="46" t="s">
        <v>373</v>
      </c>
      <c r="C735" s="40">
        <f t="shared" ref="C735" si="267">C736</f>
        <v>20000</v>
      </c>
      <c r="D735" s="40">
        <f t="shared" ref="D735" si="268">D736</f>
        <v>1777500</v>
      </c>
      <c r="E735" s="40">
        <f t="shared" ref="E735" si="269">E736</f>
        <v>0</v>
      </c>
      <c r="F735" s="152">
        <f t="shared" si="266"/>
        <v>8887.5</v>
      </c>
    </row>
    <row r="736" spans="1:6" s="28" customFormat="1" ht="40.5" x14ac:dyDescent="0.2">
      <c r="A736" s="43">
        <v>488100</v>
      </c>
      <c r="B736" s="44" t="s">
        <v>746</v>
      </c>
      <c r="C736" s="53">
        <v>20000</v>
      </c>
      <c r="D736" s="45">
        <v>1777500</v>
      </c>
      <c r="E736" s="53">
        <v>0</v>
      </c>
      <c r="F736" s="148">
        <f t="shared" si="266"/>
        <v>8887.5</v>
      </c>
    </row>
    <row r="737" spans="1:6" s="28" customFormat="1" x14ac:dyDescent="0.2">
      <c r="A737" s="41">
        <v>510000</v>
      </c>
      <c r="B737" s="46" t="s">
        <v>423</v>
      </c>
      <c r="C737" s="40">
        <f>C738+C742+C740</f>
        <v>383000</v>
      </c>
      <c r="D737" s="40">
        <f>D738+D742+D740</f>
        <v>200000</v>
      </c>
      <c r="E737" s="40">
        <f>E738+E742+E740</f>
        <v>9310000</v>
      </c>
      <c r="F737" s="152">
        <f t="shared" si="266"/>
        <v>52.219321148825074</v>
      </c>
    </row>
    <row r="738" spans="1:6" s="28" customFormat="1" x14ac:dyDescent="0.2">
      <c r="A738" s="41">
        <v>511000</v>
      </c>
      <c r="B738" s="46" t="s">
        <v>424</v>
      </c>
      <c r="C738" s="40">
        <f>SUM(C739:C739)</f>
        <v>310000</v>
      </c>
      <c r="D738" s="40">
        <f>SUM(D739:D739)</f>
        <v>150000</v>
      </c>
      <c r="E738" s="40">
        <f>SUM(E739:E739)</f>
        <v>9310000</v>
      </c>
      <c r="F738" s="152">
        <f t="shared" si="266"/>
        <v>48.387096774193552</v>
      </c>
    </row>
    <row r="739" spans="1:6" s="28" customFormat="1" x14ac:dyDescent="0.2">
      <c r="A739" s="43">
        <v>511300</v>
      </c>
      <c r="B739" s="44" t="s">
        <v>427</v>
      </c>
      <c r="C739" s="53">
        <v>310000</v>
      </c>
      <c r="D739" s="45">
        <v>150000</v>
      </c>
      <c r="E739" s="53">
        <v>9310000</v>
      </c>
      <c r="F739" s="148">
        <f t="shared" si="266"/>
        <v>48.387096774193552</v>
      </c>
    </row>
    <row r="740" spans="1:6" s="50" customFormat="1" x14ac:dyDescent="0.2">
      <c r="A740" s="41">
        <v>513000</v>
      </c>
      <c r="B740" s="46" t="s">
        <v>432</v>
      </c>
      <c r="C740" s="74">
        <f t="shared" ref="C740" si="270">C741</f>
        <v>8000</v>
      </c>
      <c r="D740" s="40">
        <f t="shared" ref="D740:E740" si="271">D741</f>
        <v>0</v>
      </c>
      <c r="E740" s="74">
        <f t="shared" si="271"/>
        <v>0</v>
      </c>
      <c r="F740" s="152">
        <f t="shared" si="266"/>
        <v>0</v>
      </c>
    </row>
    <row r="741" spans="1:6" s="28" customFormat="1" x14ac:dyDescent="0.2">
      <c r="A741" s="43">
        <v>513700</v>
      </c>
      <c r="B741" s="44" t="s">
        <v>433</v>
      </c>
      <c r="C741" s="53">
        <v>8000</v>
      </c>
      <c r="D741" s="45">
        <v>0</v>
      </c>
      <c r="E741" s="53">
        <v>0</v>
      </c>
      <c r="F741" s="148">
        <f t="shared" si="266"/>
        <v>0</v>
      </c>
    </row>
    <row r="742" spans="1:6" s="50" customFormat="1" x14ac:dyDescent="0.2">
      <c r="A742" s="41">
        <v>516000</v>
      </c>
      <c r="B742" s="46" t="s">
        <v>434</v>
      </c>
      <c r="C742" s="40">
        <f t="shared" ref="C742" si="272">C743</f>
        <v>64999.999999999971</v>
      </c>
      <c r="D742" s="40">
        <f t="shared" ref="D742" si="273">D743</f>
        <v>50000</v>
      </c>
      <c r="E742" s="40">
        <f t="shared" ref="E742" si="274">E743</f>
        <v>0</v>
      </c>
      <c r="F742" s="152">
        <f t="shared" si="266"/>
        <v>76.923076923076962</v>
      </c>
    </row>
    <row r="743" spans="1:6" s="28" customFormat="1" x14ac:dyDescent="0.2">
      <c r="A743" s="43">
        <v>516100</v>
      </c>
      <c r="B743" s="44" t="s">
        <v>434</v>
      </c>
      <c r="C743" s="53">
        <v>64999.999999999971</v>
      </c>
      <c r="D743" s="45">
        <v>50000</v>
      </c>
      <c r="E743" s="53">
        <v>0</v>
      </c>
      <c r="F743" s="148">
        <f t="shared" si="266"/>
        <v>76.923076923076962</v>
      </c>
    </row>
    <row r="744" spans="1:6" s="50" customFormat="1" x14ac:dyDescent="0.2">
      <c r="A744" s="41">
        <v>630000</v>
      </c>
      <c r="B744" s="46" t="s">
        <v>464</v>
      </c>
      <c r="C744" s="40">
        <f>C747+C745</f>
        <v>140800</v>
      </c>
      <c r="D744" s="40">
        <f>D747+D745</f>
        <v>113000</v>
      </c>
      <c r="E744" s="40">
        <f>E747+E745</f>
        <v>0</v>
      </c>
      <c r="F744" s="152">
        <f t="shared" si="266"/>
        <v>80.255681818181827</v>
      </c>
    </row>
    <row r="745" spans="1:6" s="50" customFormat="1" x14ac:dyDescent="0.2">
      <c r="A745" s="41">
        <v>631000</v>
      </c>
      <c r="B745" s="46" t="s">
        <v>396</v>
      </c>
      <c r="C745" s="40">
        <f>0+C746</f>
        <v>5800</v>
      </c>
      <c r="D745" s="40">
        <f>0+D746</f>
        <v>0</v>
      </c>
      <c r="E745" s="40">
        <f>0+E746</f>
        <v>0</v>
      </c>
      <c r="F745" s="152">
        <f t="shared" si="266"/>
        <v>0</v>
      </c>
    </row>
    <row r="746" spans="1:6" s="28" customFormat="1" x14ac:dyDescent="0.2">
      <c r="A746" s="51">
        <v>631300</v>
      </c>
      <c r="B746" s="44" t="s">
        <v>468</v>
      </c>
      <c r="C746" s="53">
        <v>5800</v>
      </c>
      <c r="D746" s="45">
        <v>0</v>
      </c>
      <c r="E746" s="53">
        <v>0</v>
      </c>
      <c r="F746" s="148">
        <f t="shared" si="266"/>
        <v>0</v>
      </c>
    </row>
    <row r="747" spans="1:6" s="50" customFormat="1" x14ac:dyDescent="0.2">
      <c r="A747" s="41">
        <v>638000</v>
      </c>
      <c r="B747" s="46" t="s">
        <v>397</v>
      </c>
      <c r="C747" s="40">
        <f t="shared" ref="C747" si="275">C748</f>
        <v>135000</v>
      </c>
      <c r="D747" s="40">
        <f t="shared" ref="D747" si="276">D748</f>
        <v>113000</v>
      </c>
      <c r="E747" s="40">
        <f t="shared" ref="E747" si="277">E748</f>
        <v>0</v>
      </c>
      <c r="F747" s="152">
        <f t="shared" si="266"/>
        <v>83.703703703703695</v>
      </c>
    </row>
    <row r="748" spans="1:6" s="28" customFormat="1" x14ac:dyDescent="0.2">
      <c r="A748" s="43">
        <v>638100</v>
      </c>
      <c r="B748" s="44" t="s">
        <v>469</v>
      </c>
      <c r="C748" s="53">
        <v>135000</v>
      </c>
      <c r="D748" s="45">
        <v>113000</v>
      </c>
      <c r="E748" s="53">
        <v>0</v>
      </c>
      <c r="F748" s="148">
        <f t="shared" si="266"/>
        <v>83.703703703703695</v>
      </c>
    </row>
    <row r="749" spans="1:6" s="28" customFormat="1" x14ac:dyDescent="0.2">
      <c r="A749" s="82"/>
      <c r="B749" s="76" t="s">
        <v>646</v>
      </c>
      <c r="C749" s="80">
        <f>C714+C737+C744+C734</f>
        <v>10147400</v>
      </c>
      <c r="D749" s="80">
        <f>D714+D737+D744+D734</f>
        <v>12012600</v>
      </c>
      <c r="E749" s="80">
        <f>E714+E737+E744+E734</f>
        <v>9640000</v>
      </c>
      <c r="F749" s="153">
        <f t="shared" si="266"/>
        <v>118.38106312947158</v>
      </c>
    </row>
    <row r="750" spans="1:6" s="28" customFormat="1" x14ac:dyDescent="0.2">
      <c r="A750" s="61"/>
      <c r="B750" s="39"/>
      <c r="C750" s="62"/>
      <c r="D750" s="62"/>
      <c r="E750" s="62"/>
      <c r="F750" s="149"/>
    </row>
    <row r="751" spans="1:6" s="28" customFormat="1" x14ac:dyDescent="0.2">
      <c r="A751" s="61"/>
      <c r="B751" s="39"/>
      <c r="C751" s="62"/>
      <c r="D751" s="62"/>
      <c r="E751" s="62"/>
      <c r="F751" s="149"/>
    </row>
    <row r="752" spans="1:6" s="28" customFormat="1" x14ac:dyDescent="0.2">
      <c r="A752" s="43" t="s">
        <v>914</v>
      </c>
      <c r="B752" s="46"/>
      <c r="C752" s="62"/>
      <c r="D752" s="62"/>
      <c r="E752" s="62"/>
      <c r="F752" s="149"/>
    </row>
    <row r="753" spans="1:6" s="28" customFormat="1" x14ac:dyDescent="0.2">
      <c r="A753" s="43" t="s">
        <v>507</v>
      </c>
      <c r="B753" s="46"/>
      <c r="C753" s="62"/>
      <c r="D753" s="62"/>
      <c r="E753" s="62"/>
      <c r="F753" s="149"/>
    </row>
    <row r="754" spans="1:6" s="28" customFormat="1" x14ac:dyDescent="0.2">
      <c r="A754" s="43" t="s">
        <v>529</v>
      </c>
      <c r="B754" s="46"/>
      <c r="C754" s="62"/>
      <c r="D754" s="62"/>
      <c r="E754" s="62"/>
      <c r="F754" s="149"/>
    </row>
    <row r="755" spans="1:6" s="28" customFormat="1" x14ac:dyDescent="0.2">
      <c r="A755" s="43" t="s">
        <v>579</v>
      </c>
      <c r="B755" s="46"/>
      <c r="C755" s="62"/>
      <c r="D755" s="62"/>
      <c r="E755" s="62"/>
      <c r="F755" s="149"/>
    </row>
    <row r="756" spans="1:6" s="28" customFormat="1" x14ac:dyDescent="0.2">
      <c r="A756" s="43"/>
      <c r="B756" s="72"/>
      <c r="C756" s="62"/>
      <c r="D756" s="62"/>
      <c r="E756" s="62"/>
      <c r="F756" s="149"/>
    </row>
    <row r="757" spans="1:6" s="50" customFormat="1" x14ac:dyDescent="0.2">
      <c r="A757" s="41">
        <v>410000</v>
      </c>
      <c r="B757" s="42" t="s">
        <v>357</v>
      </c>
      <c r="C757" s="40">
        <f t="shared" ref="C757" si="278">C758+C763</f>
        <v>1232300</v>
      </c>
      <c r="D757" s="40">
        <f t="shared" ref="D757" si="279">D758+D763</f>
        <v>1303100</v>
      </c>
      <c r="E757" s="40">
        <f t="shared" ref="E757" si="280">E758+E763</f>
        <v>0</v>
      </c>
      <c r="F757" s="152">
        <f t="shared" ref="F757:F775" si="281">D757/C757*100</f>
        <v>105.74535421569422</v>
      </c>
    </row>
    <row r="758" spans="1:6" s="50" customFormat="1" x14ac:dyDescent="0.2">
      <c r="A758" s="41">
        <v>411000</v>
      </c>
      <c r="B758" s="42" t="s">
        <v>474</v>
      </c>
      <c r="C758" s="40">
        <f t="shared" ref="C758" si="282">SUM(C759:C762)</f>
        <v>767700</v>
      </c>
      <c r="D758" s="40">
        <f t="shared" ref="D758" si="283">SUM(D759:D762)</f>
        <v>860800</v>
      </c>
      <c r="E758" s="40">
        <f t="shared" ref="E758" si="284">SUM(E759:E762)</f>
        <v>0</v>
      </c>
      <c r="F758" s="152">
        <f t="shared" si="281"/>
        <v>112.12713299465938</v>
      </c>
    </row>
    <row r="759" spans="1:6" s="28" customFormat="1" x14ac:dyDescent="0.2">
      <c r="A759" s="43">
        <v>411100</v>
      </c>
      <c r="B759" s="44" t="s">
        <v>358</v>
      </c>
      <c r="C759" s="53">
        <v>715000</v>
      </c>
      <c r="D759" s="45">
        <v>789600</v>
      </c>
      <c r="E759" s="53">
        <v>0</v>
      </c>
      <c r="F759" s="148">
        <f t="shared" si="281"/>
        <v>110.43356643356643</v>
      </c>
    </row>
    <row r="760" spans="1:6" s="28" customFormat="1" ht="40.5" x14ac:dyDescent="0.2">
      <c r="A760" s="43">
        <v>411200</v>
      </c>
      <c r="B760" s="44" t="s">
        <v>487</v>
      </c>
      <c r="C760" s="53">
        <v>42000</v>
      </c>
      <c r="D760" s="45">
        <v>50700</v>
      </c>
      <c r="E760" s="53">
        <v>0</v>
      </c>
      <c r="F760" s="148">
        <f t="shared" si="281"/>
        <v>120.71428571428571</v>
      </c>
    </row>
    <row r="761" spans="1:6" s="28" customFormat="1" ht="40.5" x14ac:dyDescent="0.2">
      <c r="A761" s="43">
        <v>411300</v>
      </c>
      <c r="B761" s="44" t="s">
        <v>359</v>
      </c>
      <c r="C761" s="53">
        <v>2500</v>
      </c>
      <c r="D761" s="45">
        <v>10500</v>
      </c>
      <c r="E761" s="53">
        <v>0</v>
      </c>
      <c r="F761" s="148">
        <f t="shared" si="281"/>
        <v>420</v>
      </c>
    </row>
    <row r="762" spans="1:6" s="28" customFormat="1" x14ac:dyDescent="0.2">
      <c r="A762" s="43">
        <v>411400</v>
      </c>
      <c r="B762" s="44" t="s">
        <v>360</v>
      </c>
      <c r="C762" s="53">
        <v>8200</v>
      </c>
      <c r="D762" s="45">
        <v>10000</v>
      </c>
      <c r="E762" s="53">
        <v>0</v>
      </c>
      <c r="F762" s="148">
        <f t="shared" si="281"/>
        <v>121.95121951219512</v>
      </c>
    </row>
    <row r="763" spans="1:6" s="50" customFormat="1" x14ac:dyDescent="0.2">
      <c r="A763" s="41">
        <v>412000</v>
      </c>
      <c r="B763" s="46" t="s">
        <v>479</v>
      </c>
      <c r="C763" s="40">
        <f>SUM(C764:C776)</f>
        <v>464600</v>
      </c>
      <c r="D763" s="40">
        <f>SUM(D764:D776)</f>
        <v>442300</v>
      </c>
      <c r="E763" s="40">
        <f>SUM(E764:E776)</f>
        <v>0</v>
      </c>
      <c r="F763" s="152">
        <f t="shared" si="281"/>
        <v>95.200172191132154</v>
      </c>
    </row>
    <row r="764" spans="1:6" s="28" customFormat="1" x14ac:dyDescent="0.2">
      <c r="A764" s="51">
        <v>412100</v>
      </c>
      <c r="B764" s="44" t="s">
        <v>361</v>
      </c>
      <c r="C764" s="53">
        <v>7999.9999999999982</v>
      </c>
      <c r="D764" s="45">
        <v>10000</v>
      </c>
      <c r="E764" s="53">
        <v>0</v>
      </c>
      <c r="F764" s="148">
        <f t="shared" si="281"/>
        <v>125.00000000000003</v>
      </c>
    </row>
    <row r="765" spans="1:6" s="28" customFormat="1" ht="40.5" x14ac:dyDescent="0.2">
      <c r="A765" s="43">
        <v>412200</v>
      </c>
      <c r="B765" s="44" t="s">
        <v>488</v>
      </c>
      <c r="C765" s="53">
        <v>25000</v>
      </c>
      <c r="D765" s="45">
        <v>18500</v>
      </c>
      <c r="E765" s="53">
        <v>0</v>
      </c>
      <c r="F765" s="148">
        <f t="shared" si="281"/>
        <v>74</v>
      </c>
    </row>
    <row r="766" spans="1:6" s="28" customFormat="1" x14ac:dyDescent="0.2">
      <c r="A766" s="43">
        <v>412300</v>
      </c>
      <c r="B766" s="44" t="s">
        <v>362</v>
      </c>
      <c r="C766" s="53">
        <v>6000</v>
      </c>
      <c r="D766" s="45">
        <v>7000</v>
      </c>
      <c r="E766" s="53">
        <v>0</v>
      </c>
      <c r="F766" s="148">
        <f t="shared" si="281"/>
        <v>116.66666666666667</v>
      </c>
    </row>
    <row r="767" spans="1:6" s="28" customFormat="1" x14ac:dyDescent="0.2">
      <c r="A767" s="43">
        <v>412400</v>
      </c>
      <c r="B767" s="44" t="s">
        <v>363</v>
      </c>
      <c r="C767" s="53">
        <v>8000</v>
      </c>
      <c r="D767" s="45">
        <v>9000</v>
      </c>
      <c r="E767" s="53">
        <v>0</v>
      </c>
      <c r="F767" s="148">
        <f t="shared" si="281"/>
        <v>112.5</v>
      </c>
    </row>
    <row r="768" spans="1:6" s="28" customFormat="1" x14ac:dyDescent="0.2">
      <c r="A768" s="43">
        <v>412500</v>
      </c>
      <c r="B768" s="44" t="s">
        <v>364</v>
      </c>
      <c r="C768" s="53">
        <v>27000</v>
      </c>
      <c r="D768" s="45">
        <v>27000</v>
      </c>
      <c r="E768" s="53">
        <v>0</v>
      </c>
      <c r="F768" s="148">
        <f t="shared" si="281"/>
        <v>100</v>
      </c>
    </row>
    <row r="769" spans="1:6" s="28" customFormat="1" x14ac:dyDescent="0.2">
      <c r="A769" s="43">
        <v>412600</v>
      </c>
      <c r="B769" s="44" t="s">
        <v>489</v>
      </c>
      <c r="C769" s="53">
        <v>77000</v>
      </c>
      <c r="D769" s="45">
        <v>80800</v>
      </c>
      <c r="E769" s="53">
        <v>0</v>
      </c>
      <c r="F769" s="148">
        <f t="shared" si="281"/>
        <v>104.93506493506493</v>
      </c>
    </row>
    <row r="770" spans="1:6" s="28" customFormat="1" x14ac:dyDescent="0.2">
      <c r="A770" s="43">
        <v>412700</v>
      </c>
      <c r="B770" s="44" t="s">
        <v>476</v>
      </c>
      <c r="C770" s="53">
        <v>25000</v>
      </c>
      <c r="D770" s="45">
        <v>31000</v>
      </c>
      <c r="E770" s="53">
        <v>0</v>
      </c>
      <c r="F770" s="148">
        <f t="shared" si="281"/>
        <v>124</v>
      </c>
    </row>
    <row r="771" spans="1:6" s="28" customFormat="1" x14ac:dyDescent="0.2">
      <c r="A771" s="43">
        <v>412900</v>
      </c>
      <c r="B771" s="48" t="s">
        <v>888</v>
      </c>
      <c r="C771" s="53">
        <v>600</v>
      </c>
      <c r="D771" s="45">
        <v>600</v>
      </c>
      <c r="E771" s="53">
        <v>0</v>
      </c>
      <c r="F771" s="148">
        <f t="shared" si="281"/>
        <v>100</v>
      </c>
    </row>
    <row r="772" spans="1:6" s="28" customFormat="1" x14ac:dyDescent="0.2">
      <c r="A772" s="43">
        <v>412900</v>
      </c>
      <c r="B772" s="48" t="s">
        <v>703</v>
      </c>
      <c r="C772" s="53">
        <v>35000</v>
      </c>
      <c r="D772" s="45">
        <v>20000</v>
      </c>
      <c r="E772" s="53">
        <v>0</v>
      </c>
      <c r="F772" s="148">
        <f t="shared" si="281"/>
        <v>57.142857142857139</v>
      </c>
    </row>
    <row r="773" spans="1:6" s="28" customFormat="1" x14ac:dyDescent="0.2">
      <c r="A773" s="43">
        <v>412900</v>
      </c>
      <c r="B773" s="48" t="s">
        <v>721</v>
      </c>
      <c r="C773" s="53">
        <v>240000</v>
      </c>
      <c r="D773" s="45">
        <v>222400</v>
      </c>
      <c r="E773" s="53">
        <v>0</v>
      </c>
      <c r="F773" s="148">
        <f t="shared" si="281"/>
        <v>92.666666666666657</v>
      </c>
    </row>
    <row r="774" spans="1:6" s="28" customFormat="1" x14ac:dyDescent="0.2">
      <c r="A774" s="43">
        <v>412900</v>
      </c>
      <c r="B774" s="48" t="s">
        <v>722</v>
      </c>
      <c r="C774" s="53">
        <v>10000</v>
      </c>
      <c r="D774" s="45">
        <v>12000</v>
      </c>
      <c r="E774" s="53">
        <v>0</v>
      </c>
      <c r="F774" s="148">
        <f t="shared" si="281"/>
        <v>120</v>
      </c>
    </row>
    <row r="775" spans="1:6" s="28" customFormat="1" x14ac:dyDescent="0.2">
      <c r="A775" s="43">
        <v>412900</v>
      </c>
      <c r="B775" s="48" t="s">
        <v>723</v>
      </c>
      <c r="C775" s="53">
        <v>3000</v>
      </c>
      <c r="D775" s="45">
        <v>3000</v>
      </c>
      <c r="E775" s="53">
        <v>0</v>
      </c>
      <c r="F775" s="148">
        <f t="shared" si="281"/>
        <v>100</v>
      </c>
    </row>
    <row r="776" spans="1:6" s="28" customFormat="1" x14ac:dyDescent="0.2">
      <c r="A776" s="43">
        <v>412900</v>
      </c>
      <c r="B776" s="48" t="s">
        <v>705</v>
      </c>
      <c r="C776" s="53">
        <v>0</v>
      </c>
      <c r="D776" s="45">
        <v>1000</v>
      </c>
      <c r="E776" s="53">
        <v>0</v>
      </c>
      <c r="F776" s="148">
        <v>0</v>
      </c>
    </row>
    <row r="777" spans="1:6" s="50" customFormat="1" x14ac:dyDescent="0.2">
      <c r="A777" s="41">
        <v>510000</v>
      </c>
      <c r="B777" s="46" t="s">
        <v>423</v>
      </c>
      <c r="C777" s="40">
        <f>C778+C780</f>
        <v>40000</v>
      </c>
      <c r="D777" s="40">
        <f>D778+D780</f>
        <v>33000</v>
      </c>
      <c r="E777" s="40">
        <f>E778+E780</f>
        <v>0</v>
      </c>
      <c r="F777" s="152">
        <f t="shared" ref="F777:F785" si="285">D777/C777*100</f>
        <v>82.5</v>
      </c>
    </row>
    <row r="778" spans="1:6" s="50" customFormat="1" x14ac:dyDescent="0.2">
      <c r="A778" s="41">
        <v>511000</v>
      </c>
      <c r="B778" s="46" t="s">
        <v>424</v>
      </c>
      <c r="C778" s="40">
        <f>C779+0</f>
        <v>15000</v>
      </c>
      <c r="D778" s="40">
        <f>D779+0</f>
        <v>15000</v>
      </c>
      <c r="E778" s="40">
        <f>E779+0</f>
        <v>0</v>
      </c>
      <c r="F778" s="152">
        <f t="shared" si="285"/>
        <v>100</v>
      </c>
    </row>
    <row r="779" spans="1:6" s="28" customFormat="1" x14ac:dyDescent="0.2">
      <c r="A779" s="43">
        <v>511300</v>
      </c>
      <c r="B779" s="44" t="s">
        <v>427</v>
      </c>
      <c r="C779" s="53">
        <v>15000</v>
      </c>
      <c r="D779" s="45">
        <v>15000</v>
      </c>
      <c r="E779" s="53">
        <v>0</v>
      </c>
      <c r="F779" s="148">
        <f t="shared" si="285"/>
        <v>100</v>
      </c>
    </row>
    <row r="780" spans="1:6" s="50" customFormat="1" x14ac:dyDescent="0.2">
      <c r="A780" s="41">
        <v>516000</v>
      </c>
      <c r="B780" s="46" t="s">
        <v>434</v>
      </c>
      <c r="C780" s="40">
        <f t="shared" ref="C780" si="286">C781</f>
        <v>25000</v>
      </c>
      <c r="D780" s="40">
        <f>D781</f>
        <v>18000</v>
      </c>
      <c r="E780" s="40">
        <f t="shared" ref="E780" si="287">E781</f>
        <v>0</v>
      </c>
      <c r="F780" s="152">
        <f t="shared" si="285"/>
        <v>72</v>
      </c>
    </row>
    <row r="781" spans="1:6" s="28" customFormat="1" x14ac:dyDescent="0.2">
      <c r="A781" s="43">
        <v>516100</v>
      </c>
      <c r="B781" s="44" t="s">
        <v>434</v>
      </c>
      <c r="C781" s="53">
        <v>25000</v>
      </c>
      <c r="D781" s="45">
        <v>18000</v>
      </c>
      <c r="E781" s="53">
        <v>0</v>
      </c>
      <c r="F781" s="148">
        <f t="shared" si="285"/>
        <v>72</v>
      </c>
    </row>
    <row r="782" spans="1:6" s="50" customFormat="1" x14ac:dyDescent="0.2">
      <c r="A782" s="41">
        <v>630000</v>
      </c>
      <c r="B782" s="46" t="s">
        <v>464</v>
      </c>
      <c r="C782" s="40">
        <f t="shared" ref="C782:C783" si="288">C783</f>
        <v>22000</v>
      </c>
      <c r="D782" s="40">
        <f t="shared" ref="D782:D783" si="289">D783</f>
        <v>5300</v>
      </c>
      <c r="E782" s="40">
        <f t="shared" ref="E782:E783" si="290">E783</f>
        <v>0</v>
      </c>
      <c r="F782" s="152">
        <f t="shared" si="285"/>
        <v>24.09090909090909</v>
      </c>
    </row>
    <row r="783" spans="1:6" s="50" customFormat="1" x14ac:dyDescent="0.2">
      <c r="A783" s="41">
        <v>638000</v>
      </c>
      <c r="B783" s="46" t="s">
        <v>397</v>
      </c>
      <c r="C783" s="40">
        <f t="shared" si="288"/>
        <v>22000</v>
      </c>
      <c r="D783" s="40">
        <f t="shared" si="289"/>
        <v>5300</v>
      </c>
      <c r="E783" s="40">
        <f t="shared" si="290"/>
        <v>0</v>
      </c>
      <c r="F783" s="152">
        <f t="shared" si="285"/>
        <v>24.09090909090909</v>
      </c>
    </row>
    <row r="784" spans="1:6" s="28" customFormat="1" x14ac:dyDescent="0.2">
      <c r="A784" s="43">
        <v>638100</v>
      </c>
      <c r="B784" s="44" t="s">
        <v>469</v>
      </c>
      <c r="C784" s="53">
        <v>22000</v>
      </c>
      <c r="D784" s="45">
        <v>5300</v>
      </c>
      <c r="E784" s="53">
        <v>0</v>
      </c>
      <c r="F784" s="148">
        <f t="shared" si="285"/>
        <v>24.09090909090909</v>
      </c>
    </row>
    <row r="785" spans="1:6" s="28" customFormat="1" x14ac:dyDescent="0.2">
      <c r="A785" s="86"/>
      <c r="B785" s="87" t="s">
        <v>646</v>
      </c>
      <c r="C785" s="81">
        <f>C757+C777+C782</f>
        <v>1294300</v>
      </c>
      <c r="D785" s="81">
        <f>D757+D777+D782</f>
        <v>1341400</v>
      </c>
      <c r="E785" s="81">
        <f>E757+E777+E782</f>
        <v>0</v>
      </c>
      <c r="F785" s="153">
        <f t="shared" si="285"/>
        <v>103.63903268175847</v>
      </c>
    </row>
    <row r="786" spans="1:6" s="28" customFormat="1" x14ac:dyDescent="0.2">
      <c r="A786" s="61"/>
      <c r="B786" s="39"/>
      <c r="C786" s="62"/>
      <c r="D786" s="62"/>
      <c r="E786" s="62"/>
      <c r="F786" s="149"/>
    </row>
    <row r="787" spans="1:6" s="28" customFormat="1" x14ac:dyDescent="0.2">
      <c r="A787" s="61"/>
      <c r="B787" s="39"/>
      <c r="C787" s="62"/>
      <c r="D787" s="62"/>
      <c r="E787" s="62"/>
      <c r="F787" s="149"/>
    </row>
    <row r="788" spans="1:6" s="28" customFormat="1" x14ac:dyDescent="0.2">
      <c r="A788" s="43" t="s">
        <v>915</v>
      </c>
      <c r="B788" s="39"/>
      <c r="C788" s="62"/>
      <c r="D788" s="62"/>
      <c r="E788" s="62"/>
      <c r="F788" s="149"/>
    </row>
    <row r="789" spans="1:6" s="28" customFormat="1" x14ac:dyDescent="0.2">
      <c r="A789" s="43" t="s">
        <v>507</v>
      </c>
      <c r="B789" s="39"/>
      <c r="C789" s="62"/>
      <c r="D789" s="62"/>
      <c r="E789" s="62"/>
      <c r="F789" s="149"/>
    </row>
    <row r="790" spans="1:6" s="28" customFormat="1" x14ac:dyDescent="0.2">
      <c r="A790" s="43" t="s">
        <v>747</v>
      </c>
      <c r="B790" s="39"/>
      <c r="C790" s="62"/>
      <c r="D790" s="62"/>
      <c r="E790" s="62"/>
      <c r="F790" s="149"/>
    </row>
    <row r="791" spans="1:6" s="28" customFormat="1" x14ac:dyDescent="0.2">
      <c r="A791" s="43" t="s">
        <v>579</v>
      </c>
      <c r="B791" s="39"/>
      <c r="C791" s="62"/>
      <c r="D791" s="62"/>
      <c r="E791" s="62"/>
      <c r="F791" s="149"/>
    </row>
    <row r="792" spans="1:6" s="28" customFormat="1" x14ac:dyDescent="0.2">
      <c r="A792" s="61"/>
      <c r="B792" s="39"/>
      <c r="C792" s="62"/>
      <c r="D792" s="62"/>
      <c r="E792" s="62"/>
      <c r="F792" s="149"/>
    </row>
    <row r="793" spans="1:6" s="50" customFormat="1" x14ac:dyDescent="0.2">
      <c r="A793" s="41">
        <v>410000</v>
      </c>
      <c r="B793" s="42" t="s">
        <v>357</v>
      </c>
      <c r="C793" s="40">
        <f>C794+C799+C822+C814+C812+0+C829</f>
        <v>7261700.0000000019</v>
      </c>
      <c r="D793" s="40">
        <f>D794+D799+D822+D814+D812+0+D829</f>
        <v>7362800</v>
      </c>
      <c r="E793" s="40">
        <f>E794+E799+E822+E814+E812+0+E829</f>
        <v>0</v>
      </c>
      <c r="F793" s="152">
        <f t="shared" ref="F793:F814" si="291">D793/C793*100</f>
        <v>101.39223597780132</v>
      </c>
    </row>
    <row r="794" spans="1:6" s="50" customFormat="1" x14ac:dyDescent="0.2">
      <c r="A794" s="41">
        <v>411000</v>
      </c>
      <c r="B794" s="42" t="s">
        <v>474</v>
      </c>
      <c r="C794" s="40">
        <f t="shared" ref="C794" si="292">SUM(C795:C798)</f>
        <v>2437900</v>
      </c>
      <c r="D794" s="40">
        <f t="shared" ref="D794" si="293">SUM(D795:D798)</f>
        <v>2529000</v>
      </c>
      <c r="E794" s="40">
        <f t="shared" ref="E794" si="294">SUM(E795:E798)</f>
        <v>0</v>
      </c>
      <c r="F794" s="152">
        <f t="shared" si="291"/>
        <v>103.73682267525328</v>
      </c>
    </row>
    <row r="795" spans="1:6" s="28" customFormat="1" x14ac:dyDescent="0.2">
      <c r="A795" s="43">
        <v>411100</v>
      </c>
      <c r="B795" s="44" t="s">
        <v>358</v>
      </c>
      <c r="C795" s="53">
        <v>2235000</v>
      </c>
      <c r="D795" s="45">
        <v>2325000</v>
      </c>
      <c r="E795" s="53">
        <v>0</v>
      </c>
      <c r="F795" s="148">
        <f t="shared" si="291"/>
        <v>104.02684563758389</v>
      </c>
    </row>
    <row r="796" spans="1:6" s="28" customFormat="1" ht="40.5" x14ac:dyDescent="0.2">
      <c r="A796" s="43">
        <v>411200</v>
      </c>
      <c r="B796" s="44" t="s">
        <v>487</v>
      </c>
      <c r="C796" s="53">
        <v>68000</v>
      </c>
      <c r="D796" s="45">
        <v>68000</v>
      </c>
      <c r="E796" s="53">
        <v>0</v>
      </c>
      <c r="F796" s="148">
        <f t="shared" si="291"/>
        <v>100</v>
      </c>
    </row>
    <row r="797" spans="1:6" s="28" customFormat="1" ht="40.5" x14ac:dyDescent="0.2">
      <c r="A797" s="43">
        <v>411300</v>
      </c>
      <c r="B797" s="44" t="s">
        <v>359</v>
      </c>
      <c r="C797" s="53">
        <v>59900</v>
      </c>
      <c r="D797" s="45">
        <v>61000</v>
      </c>
      <c r="E797" s="53">
        <v>0</v>
      </c>
      <c r="F797" s="148">
        <f t="shared" si="291"/>
        <v>101.83639398998329</v>
      </c>
    </row>
    <row r="798" spans="1:6" s="28" customFormat="1" x14ac:dyDescent="0.2">
      <c r="A798" s="43">
        <v>411400</v>
      </c>
      <c r="B798" s="44" t="s">
        <v>360</v>
      </c>
      <c r="C798" s="53">
        <v>75000</v>
      </c>
      <c r="D798" s="45">
        <v>75000</v>
      </c>
      <c r="E798" s="53">
        <v>0</v>
      </c>
      <c r="F798" s="148">
        <f t="shared" si="291"/>
        <v>100</v>
      </c>
    </row>
    <row r="799" spans="1:6" s="50" customFormat="1" x14ac:dyDescent="0.2">
      <c r="A799" s="41">
        <v>412000</v>
      </c>
      <c r="B799" s="46" t="s">
        <v>479</v>
      </c>
      <c r="C799" s="40">
        <f t="shared" ref="C799" si="295">SUM(C800:C811)</f>
        <v>268000</v>
      </c>
      <c r="D799" s="40">
        <f>SUM(D800:D811)</f>
        <v>255500</v>
      </c>
      <c r="E799" s="40">
        <f t="shared" ref="E799" si="296">SUM(E800:E811)</f>
        <v>0</v>
      </c>
      <c r="F799" s="152">
        <f t="shared" si="291"/>
        <v>95.335820895522389</v>
      </c>
    </row>
    <row r="800" spans="1:6" s="28" customFormat="1" x14ac:dyDescent="0.2">
      <c r="A800" s="43">
        <v>412100</v>
      </c>
      <c r="B800" s="44" t="s">
        <v>361</v>
      </c>
      <c r="C800" s="53">
        <v>1200</v>
      </c>
      <c r="D800" s="45">
        <v>5000</v>
      </c>
      <c r="E800" s="53">
        <v>0</v>
      </c>
      <c r="F800" s="148">
        <f t="shared" si="291"/>
        <v>416.66666666666669</v>
      </c>
    </row>
    <row r="801" spans="1:6" s="28" customFormat="1" ht="40.5" x14ac:dyDescent="0.2">
      <c r="A801" s="43">
        <v>412200</v>
      </c>
      <c r="B801" s="44" t="s">
        <v>488</v>
      </c>
      <c r="C801" s="53">
        <v>33000</v>
      </c>
      <c r="D801" s="45">
        <v>34000</v>
      </c>
      <c r="E801" s="53">
        <v>0</v>
      </c>
      <c r="F801" s="148">
        <f t="shared" si="291"/>
        <v>103.03030303030303</v>
      </c>
    </row>
    <row r="802" spans="1:6" s="28" customFormat="1" x14ac:dyDescent="0.2">
      <c r="A802" s="43">
        <v>412300</v>
      </c>
      <c r="B802" s="44" t="s">
        <v>362</v>
      </c>
      <c r="C802" s="53">
        <v>39000.000000000015</v>
      </c>
      <c r="D802" s="45">
        <v>32000</v>
      </c>
      <c r="E802" s="53">
        <v>0</v>
      </c>
      <c r="F802" s="148">
        <f t="shared" si="291"/>
        <v>82.051282051282016</v>
      </c>
    </row>
    <row r="803" spans="1:6" s="28" customFormat="1" x14ac:dyDescent="0.2">
      <c r="A803" s="43">
        <v>412500</v>
      </c>
      <c r="B803" s="44" t="s">
        <v>364</v>
      </c>
      <c r="C803" s="53">
        <v>26999.999999999996</v>
      </c>
      <c r="D803" s="45">
        <v>30000</v>
      </c>
      <c r="E803" s="53">
        <v>0</v>
      </c>
      <c r="F803" s="148">
        <f t="shared" si="291"/>
        <v>111.11111111111111</v>
      </c>
    </row>
    <row r="804" spans="1:6" s="28" customFormat="1" x14ac:dyDescent="0.2">
      <c r="A804" s="43">
        <v>412600</v>
      </c>
      <c r="B804" s="44" t="s">
        <v>489</v>
      </c>
      <c r="C804" s="53">
        <v>71000</v>
      </c>
      <c r="D804" s="45">
        <v>73000</v>
      </c>
      <c r="E804" s="53">
        <v>0</v>
      </c>
      <c r="F804" s="148">
        <f t="shared" si="291"/>
        <v>102.8169014084507</v>
      </c>
    </row>
    <row r="805" spans="1:6" s="28" customFormat="1" x14ac:dyDescent="0.2">
      <c r="A805" s="43">
        <v>412700</v>
      </c>
      <c r="B805" s="44" t="s">
        <v>476</v>
      </c>
      <c r="C805" s="53">
        <v>36100</v>
      </c>
      <c r="D805" s="45">
        <v>42000</v>
      </c>
      <c r="E805" s="53">
        <v>0</v>
      </c>
      <c r="F805" s="148">
        <f t="shared" si="291"/>
        <v>116.34349030470914</v>
      </c>
    </row>
    <row r="806" spans="1:6" s="28" customFormat="1" x14ac:dyDescent="0.2">
      <c r="A806" s="43">
        <v>412900</v>
      </c>
      <c r="B806" s="48" t="s">
        <v>888</v>
      </c>
      <c r="C806" s="53">
        <v>1000</v>
      </c>
      <c r="D806" s="45">
        <v>500</v>
      </c>
      <c r="E806" s="53">
        <v>0</v>
      </c>
      <c r="F806" s="148">
        <f t="shared" si="291"/>
        <v>50</v>
      </c>
    </row>
    <row r="807" spans="1:6" s="28" customFormat="1" x14ac:dyDescent="0.2">
      <c r="A807" s="43">
        <v>412900</v>
      </c>
      <c r="B807" s="48" t="s">
        <v>703</v>
      </c>
      <c r="C807" s="53">
        <v>41499.999999999985</v>
      </c>
      <c r="D807" s="45">
        <v>25000</v>
      </c>
      <c r="E807" s="53">
        <v>0</v>
      </c>
      <c r="F807" s="148">
        <f t="shared" si="291"/>
        <v>60.240963855421704</v>
      </c>
    </row>
    <row r="808" spans="1:6" s="28" customFormat="1" x14ac:dyDescent="0.2">
      <c r="A808" s="43">
        <v>412900</v>
      </c>
      <c r="B808" s="48" t="s">
        <v>721</v>
      </c>
      <c r="C808" s="53">
        <v>4900.0000000000027</v>
      </c>
      <c r="D808" s="45">
        <v>3000</v>
      </c>
      <c r="E808" s="53">
        <v>0</v>
      </c>
      <c r="F808" s="148">
        <f t="shared" si="291"/>
        <v>61.224489795918338</v>
      </c>
    </row>
    <row r="809" spans="1:6" s="28" customFormat="1" x14ac:dyDescent="0.2">
      <c r="A809" s="43">
        <v>412900</v>
      </c>
      <c r="B809" s="48" t="s">
        <v>722</v>
      </c>
      <c r="C809" s="53">
        <v>5800</v>
      </c>
      <c r="D809" s="45">
        <v>4000</v>
      </c>
      <c r="E809" s="53">
        <v>0</v>
      </c>
      <c r="F809" s="148">
        <f t="shared" si="291"/>
        <v>68.965517241379317</v>
      </c>
    </row>
    <row r="810" spans="1:6" s="28" customFormat="1" x14ac:dyDescent="0.2">
      <c r="A810" s="43">
        <v>412900</v>
      </c>
      <c r="B810" s="48" t="s">
        <v>723</v>
      </c>
      <c r="C810" s="53">
        <v>5299.9999999999982</v>
      </c>
      <c r="D810" s="45">
        <v>6000</v>
      </c>
      <c r="E810" s="53">
        <v>0</v>
      </c>
      <c r="F810" s="148">
        <f t="shared" si="291"/>
        <v>113.20754716981136</v>
      </c>
    </row>
    <row r="811" spans="1:6" s="28" customFormat="1" x14ac:dyDescent="0.2">
      <c r="A811" s="43">
        <v>412900</v>
      </c>
      <c r="B811" s="44" t="s">
        <v>705</v>
      </c>
      <c r="C811" s="53">
        <v>2199.9999999999995</v>
      </c>
      <c r="D811" s="45">
        <v>1000</v>
      </c>
      <c r="E811" s="53">
        <v>0</v>
      </c>
      <c r="F811" s="148">
        <f t="shared" si="291"/>
        <v>45.454545454545467</v>
      </c>
    </row>
    <row r="812" spans="1:6" s="50" customFormat="1" x14ac:dyDescent="0.2">
      <c r="A812" s="41">
        <v>413000</v>
      </c>
      <c r="B812" s="46" t="s">
        <v>480</v>
      </c>
      <c r="C812" s="40">
        <f t="shared" ref="C812" si="297">C813</f>
        <v>1500</v>
      </c>
      <c r="D812" s="40">
        <f t="shared" ref="D812" si="298">D813</f>
        <v>0</v>
      </c>
      <c r="E812" s="40">
        <f t="shared" ref="E812" si="299">E813</f>
        <v>0</v>
      </c>
      <c r="F812" s="152">
        <f t="shared" si="291"/>
        <v>0</v>
      </c>
    </row>
    <row r="813" spans="1:6" s="28" customFormat="1" x14ac:dyDescent="0.2">
      <c r="A813" s="43">
        <v>413900</v>
      </c>
      <c r="B813" s="44" t="s">
        <v>369</v>
      </c>
      <c r="C813" s="53">
        <v>1500</v>
      </c>
      <c r="D813" s="45">
        <v>0</v>
      </c>
      <c r="E813" s="53">
        <v>0</v>
      </c>
      <c r="F813" s="148">
        <f t="shared" si="291"/>
        <v>0</v>
      </c>
    </row>
    <row r="814" spans="1:6" s="50" customFormat="1" x14ac:dyDescent="0.2">
      <c r="A814" s="41">
        <v>415000</v>
      </c>
      <c r="B814" s="46" t="s">
        <v>319</v>
      </c>
      <c r="C814" s="40">
        <f>SUM(C815:C821)</f>
        <v>776000</v>
      </c>
      <c r="D814" s="40">
        <f>SUM(D815:D821)</f>
        <v>776000</v>
      </c>
      <c r="E814" s="40">
        <f>SUM(E815:E821)</f>
        <v>0</v>
      </c>
      <c r="F814" s="152">
        <f t="shared" si="291"/>
        <v>100</v>
      </c>
    </row>
    <row r="815" spans="1:6" s="28" customFormat="1" ht="40.5" x14ac:dyDescent="0.2">
      <c r="A815" s="51">
        <v>415200</v>
      </c>
      <c r="B815" s="44" t="s">
        <v>748</v>
      </c>
      <c r="C815" s="53">
        <v>0</v>
      </c>
      <c r="D815" s="45">
        <v>50000</v>
      </c>
      <c r="E815" s="53">
        <v>0</v>
      </c>
      <c r="F815" s="148">
        <v>0</v>
      </c>
    </row>
    <row r="816" spans="1:6" s="28" customFormat="1" ht="20.25" customHeight="1" x14ac:dyDescent="0.2">
      <c r="A816" s="83">
        <v>415200</v>
      </c>
      <c r="B816" s="88" t="s">
        <v>749</v>
      </c>
      <c r="C816" s="53">
        <v>35000</v>
      </c>
      <c r="D816" s="45">
        <v>25000</v>
      </c>
      <c r="E816" s="53">
        <v>0</v>
      </c>
      <c r="F816" s="148">
        <f t="shared" ref="F816:F846" si="300">D816/C816*100</f>
        <v>71.428571428571431</v>
      </c>
    </row>
    <row r="817" spans="1:6" s="28" customFormat="1" x14ac:dyDescent="0.2">
      <c r="A817" s="43">
        <v>415200</v>
      </c>
      <c r="B817" s="44" t="s">
        <v>916</v>
      </c>
      <c r="C817" s="53">
        <v>296000</v>
      </c>
      <c r="D817" s="45">
        <v>296000</v>
      </c>
      <c r="E817" s="53">
        <v>0</v>
      </c>
      <c r="F817" s="148">
        <f t="shared" si="300"/>
        <v>100</v>
      </c>
    </row>
    <row r="818" spans="1:6" s="28" customFormat="1" x14ac:dyDescent="0.2">
      <c r="A818" s="43">
        <v>415200</v>
      </c>
      <c r="B818" s="44" t="s">
        <v>691</v>
      </c>
      <c r="C818" s="53">
        <v>179999.99999999997</v>
      </c>
      <c r="D818" s="45">
        <v>180000</v>
      </c>
      <c r="E818" s="53">
        <v>0</v>
      </c>
      <c r="F818" s="148">
        <f t="shared" si="300"/>
        <v>100.00000000000003</v>
      </c>
    </row>
    <row r="819" spans="1:6" s="28" customFormat="1" x14ac:dyDescent="0.2">
      <c r="A819" s="43">
        <v>415200</v>
      </c>
      <c r="B819" s="44" t="s">
        <v>750</v>
      </c>
      <c r="C819" s="53">
        <v>90000</v>
      </c>
      <c r="D819" s="45">
        <v>90000</v>
      </c>
      <c r="E819" s="53">
        <v>0</v>
      </c>
      <c r="F819" s="148">
        <f t="shared" si="300"/>
        <v>100</v>
      </c>
    </row>
    <row r="820" spans="1:6" s="28" customFormat="1" x14ac:dyDescent="0.2">
      <c r="A820" s="43">
        <v>415200</v>
      </c>
      <c r="B820" s="44" t="s">
        <v>751</v>
      </c>
      <c r="C820" s="53">
        <v>40000</v>
      </c>
      <c r="D820" s="45">
        <v>20000</v>
      </c>
      <c r="E820" s="53">
        <v>0</v>
      </c>
      <c r="F820" s="148">
        <f t="shared" si="300"/>
        <v>50</v>
      </c>
    </row>
    <row r="821" spans="1:6" s="28" customFormat="1" x14ac:dyDescent="0.2">
      <c r="A821" s="43">
        <v>415200</v>
      </c>
      <c r="B821" s="44" t="s">
        <v>669</v>
      </c>
      <c r="C821" s="53">
        <v>135000</v>
      </c>
      <c r="D821" s="45">
        <v>115000</v>
      </c>
      <c r="E821" s="53">
        <v>0</v>
      </c>
      <c r="F821" s="148">
        <f t="shared" si="300"/>
        <v>85.18518518518519</v>
      </c>
    </row>
    <row r="822" spans="1:6" s="50" customFormat="1" x14ac:dyDescent="0.2">
      <c r="A822" s="41">
        <v>416000</v>
      </c>
      <c r="B822" s="46" t="s">
        <v>481</v>
      </c>
      <c r="C822" s="40">
        <f>SUM(C823:C828)</f>
        <v>3769000.0000000014</v>
      </c>
      <c r="D822" s="40">
        <f>SUM(D823:D828)</f>
        <v>3793000</v>
      </c>
      <c r="E822" s="40">
        <f>SUM(E823:E828)</f>
        <v>0</v>
      </c>
      <c r="F822" s="152">
        <f t="shared" si="300"/>
        <v>100.63677368002119</v>
      </c>
    </row>
    <row r="823" spans="1:6" s="28" customFormat="1" x14ac:dyDescent="0.2">
      <c r="A823" s="43">
        <v>416100</v>
      </c>
      <c r="B823" s="44" t="s">
        <v>917</v>
      </c>
      <c r="C823" s="53">
        <v>1479000</v>
      </c>
      <c r="D823" s="45">
        <v>1479000</v>
      </c>
      <c r="E823" s="53">
        <v>0</v>
      </c>
      <c r="F823" s="148">
        <f t="shared" si="300"/>
        <v>100</v>
      </c>
    </row>
    <row r="824" spans="1:6" s="28" customFormat="1" x14ac:dyDescent="0.2">
      <c r="A824" s="43">
        <v>416100</v>
      </c>
      <c r="B824" s="44" t="s">
        <v>918</v>
      </c>
      <c r="C824" s="53">
        <v>630000.00000000035</v>
      </c>
      <c r="D824" s="45">
        <v>638000</v>
      </c>
      <c r="E824" s="53">
        <v>0</v>
      </c>
      <c r="F824" s="148">
        <f t="shared" si="300"/>
        <v>101.26984126984122</v>
      </c>
    </row>
    <row r="825" spans="1:6" s="28" customFormat="1" x14ac:dyDescent="0.2">
      <c r="A825" s="43">
        <v>416100</v>
      </c>
      <c r="B825" s="44" t="s">
        <v>692</v>
      </c>
      <c r="C825" s="53">
        <v>630000.00000000035</v>
      </c>
      <c r="D825" s="45">
        <v>638000</v>
      </c>
      <c r="E825" s="53">
        <v>0</v>
      </c>
      <c r="F825" s="148">
        <f t="shared" si="300"/>
        <v>101.26984126984122</v>
      </c>
    </row>
    <row r="826" spans="1:6" s="28" customFormat="1" x14ac:dyDescent="0.2">
      <c r="A826" s="43">
        <v>416100</v>
      </c>
      <c r="B826" s="44" t="s">
        <v>752</v>
      </c>
      <c r="C826" s="53">
        <v>630000.00000000035</v>
      </c>
      <c r="D826" s="45">
        <v>638000</v>
      </c>
      <c r="E826" s="53">
        <v>0</v>
      </c>
      <c r="F826" s="148">
        <f t="shared" si="300"/>
        <v>101.26984126984122</v>
      </c>
    </row>
    <row r="827" spans="1:6" s="28" customFormat="1" x14ac:dyDescent="0.2">
      <c r="A827" s="43">
        <v>416100</v>
      </c>
      <c r="B827" s="44" t="s">
        <v>653</v>
      </c>
      <c r="C827" s="53">
        <v>50000</v>
      </c>
      <c r="D827" s="45">
        <v>50000</v>
      </c>
      <c r="E827" s="53">
        <v>0</v>
      </c>
      <c r="F827" s="148">
        <f t="shared" si="300"/>
        <v>100</v>
      </c>
    </row>
    <row r="828" spans="1:6" s="28" customFormat="1" x14ac:dyDescent="0.2">
      <c r="A828" s="43">
        <v>416100</v>
      </c>
      <c r="B828" s="44" t="s">
        <v>670</v>
      </c>
      <c r="C828" s="53">
        <v>350000</v>
      </c>
      <c r="D828" s="45">
        <v>350000</v>
      </c>
      <c r="E828" s="53">
        <v>0</v>
      </c>
      <c r="F828" s="148">
        <f t="shared" si="300"/>
        <v>100</v>
      </c>
    </row>
    <row r="829" spans="1:6" s="50" customFormat="1" ht="40.5" x14ac:dyDescent="0.2">
      <c r="A829" s="41">
        <v>418000</v>
      </c>
      <c r="B829" s="46" t="s">
        <v>483</v>
      </c>
      <c r="C829" s="40">
        <f t="shared" ref="C829" si="301">C830</f>
        <v>9300</v>
      </c>
      <c r="D829" s="40">
        <f t="shared" ref="D829" si="302">D830</f>
        <v>9300</v>
      </c>
      <c r="E829" s="40">
        <f t="shared" ref="E829" si="303">E830</f>
        <v>0</v>
      </c>
      <c r="F829" s="152">
        <f t="shared" si="300"/>
        <v>100</v>
      </c>
    </row>
    <row r="830" spans="1:6" s="28" customFormat="1" x14ac:dyDescent="0.2">
      <c r="A830" s="43">
        <v>418400</v>
      </c>
      <c r="B830" s="44" t="s">
        <v>418</v>
      </c>
      <c r="C830" s="53">
        <v>9300</v>
      </c>
      <c r="D830" s="45">
        <v>9300</v>
      </c>
      <c r="E830" s="53">
        <v>0</v>
      </c>
      <c r="F830" s="148">
        <f t="shared" si="300"/>
        <v>100</v>
      </c>
    </row>
    <row r="831" spans="1:6" s="50" customFormat="1" x14ac:dyDescent="0.2">
      <c r="A831" s="41">
        <v>480000</v>
      </c>
      <c r="B831" s="46" t="s">
        <v>419</v>
      </c>
      <c r="C831" s="40">
        <f>C832+0</f>
        <v>1052000</v>
      </c>
      <c r="D831" s="40">
        <f>D832+0</f>
        <v>1052000</v>
      </c>
      <c r="E831" s="40">
        <f>E832+0</f>
        <v>0</v>
      </c>
      <c r="F831" s="152">
        <f t="shared" si="300"/>
        <v>100</v>
      </c>
    </row>
    <row r="832" spans="1:6" s="50" customFormat="1" x14ac:dyDescent="0.2">
      <c r="A832" s="41">
        <v>487000</v>
      </c>
      <c r="B832" s="46" t="s">
        <v>473</v>
      </c>
      <c r="C832" s="40">
        <f>SUM(C833:C836)</f>
        <v>1052000</v>
      </c>
      <c r="D832" s="40">
        <f>SUM(D833:D836)</f>
        <v>1052000</v>
      </c>
      <c r="E832" s="40">
        <f>SUM(E833:E836)</f>
        <v>0</v>
      </c>
      <c r="F832" s="152">
        <f t="shared" si="300"/>
        <v>100</v>
      </c>
    </row>
    <row r="833" spans="1:6" s="28" customFormat="1" x14ac:dyDescent="0.2">
      <c r="A833" s="43">
        <v>487300</v>
      </c>
      <c r="B833" s="44" t="s">
        <v>753</v>
      </c>
      <c r="C833" s="53">
        <v>265500</v>
      </c>
      <c r="D833" s="45">
        <v>265500</v>
      </c>
      <c r="E833" s="53">
        <v>0</v>
      </c>
      <c r="F833" s="148">
        <f t="shared" si="300"/>
        <v>100</v>
      </c>
    </row>
    <row r="834" spans="1:6" s="28" customFormat="1" ht="40.5" x14ac:dyDescent="0.2">
      <c r="A834" s="43">
        <v>487300</v>
      </c>
      <c r="B834" s="44" t="s">
        <v>754</v>
      </c>
      <c r="C834" s="53">
        <v>472500</v>
      </c>
      <c r="D834" s="45">
        <v>472500</v>
      </c>
      <c r="E834" s="53">
        <v>0</v>
      </c>
      <c r="F834" s="148">
        <f t="shared" si="300"/>
        <v>100</v>
      </c>
    </row>
    <row r="835" spans="1:6" s="28" customFormat="1" ht="20.25" customHeight="1" x14ac:dyDescent="0.2">
      <c r="A835" s="43">
        <v>487300</v>
      </c>
      <c r="B835" s="44" t="s">
        <v>755</v>
      </c>
      <c r="C835" s="53">
        <v>194000.00000000003</v>
      </c>
      <c r="D835" s="45">
        <v>194000</v>
      </c>
      <c r="E835" s="53">
        <v>0</v>
      </c>
      <c r="F835" s="148">
        <f t="shared" si="300"/>
        <v>99.999999999999986</v>
      </c>
    </row>
    <row r="836" spans="1:6" s="28" customFormat="1" ht="40.5" x14ac:dyDescent="0.2">
      <c r="A836" s="51">
        <v>487400</v>
      </c>
      <c r="B836" s="44" t="s">
        <v>756</v>
      </c>
      <c r="C836" s="53">
        <v>120000</v>
      </c>
      <c r="D836" s="45">
        <v>120000</v>
      </c>
      <c r="E836" s="53">
        <v>0</v>
      </c>
      <c r="F836" s="148">
        <f t="shared" si="300"/>
        <v>100</v>
      </c>
    </row>
    <row r="837" spans="1:6" s="50" customFormat="1" x14ac:dyDescent="0.2">
      <c r="A837" s="41">
        <v>510000</v>
      </c>
      <c r="B837" s="46" t="s">
        <v>423</v>
      </c>
      <c r="C837" s="40">
        <f>C838+C841</f>
        <v>1658700</v>
      </c>
      <c r="D837" s="40">
        <f>D838+D841</f>
        <v>19500</v>
      </c>
      <c r="E837" s="40">
        <f>E838+E841</f>
        <v>0</v>
      </c>
      <c r="F837" s="152">
        <f t="shared" si="300"/>
        <v>1.1756194610236934</v>
      </c>
    </row>
    <row r="838" spans="1:6" s="50" customFormat="1" x14ac:dyDescent="0.2">
      <c r="A838" s="41">
        <v>511000</v>
      </c>
      <c r="B838" s="46" t="s">
        <v>424</v>
      </c>
      <c r="C838" s="40">
        <f>SUM(C839:C840)</f>
        <v>1644700</v>
      </c>
      <c r="D838" s="40">
        <f>SUM(D839:D840)</f>
        <v>9500</v>
      </c>
      <c r="E838" s="40">
        <f>SUM(E839:E840)</f>
        <v>0</v>
      </c>
      <c r="F838" s="152">
        <f t="shared" si="300"/>
        <v>0.57761293852982309</v>
      </c>
    </row>
    <row r="839" spans="1:6" s="28" customFormat="1" x14ac:dyDescent="0.2">
      <c r="A839" s="51">
        <v>511100</v>
      </c>
      <c r="B839" s="44" t="s">
        <v>425</v>
      </c>
      <c r="C839" s="53">
        <v>1620100</v>
      </c>
      <c r="D839" s="45">
        <v>0</v>
      </c>
      <c r="E839" s="53">
        <v>0</v>
      </c>
      <c r="F839" s="148">
        <f t="shared" si="300"/>
        <v>0</v>
      </c>
    </row>
    <row r="840" spans="1:6" s="28" customFormat="1" x14ac:dyDescent="0.2">
      <c r="A840" s="43">
        <v>511300</v>
      </c>
      <c r="B840" s="44" t="s">
        <v>427</v>
      </c>
      <c r="C840" s="53">
        <v>24600</v>
      </c>
      <c r="D840" s="45">
        <v>9500</v>
      </c>
      <c r="E840" s="53">
        <v>0</v>
      </c>
      <c r="F840" s="148">
        <f t="shared" si="300"/>
        <v>38.617886178861788</v>
      </c>
    </row>
    <row r="841" spans="1:6" s="50" customFormat="1" x14ac:dyDescent="0.2">
      <c r="A841" s="41">
        <v>516000</v>
      </c>
      <c r="B841" s="46" t="s">
        <v>434</v>
      </c>
      <c r="C841" s="40">
        <f t="shared" ref="C841" si="304">C842</f>
        <v>14000</v>
      </c>
      <c r="D841" s="40">
        <f t="shared" ref="D841" si="305">D842</f>
        <v>10000</v>
      </c>
      <c r="E841" s="40">
        <f t="shared" ref="E841" si="306">E842</f>
        <v>0</v>
      </c>
      <c r="F841" s="152">
        <f t="shared" si="300"/>
        <v>71.428571428571431</v>
      </c>
    </row>
    <row r="842" spans="1:6" s="28" customFormat="1" x14ac:dyDescent="0.2">
      <c r="A842" s="43">
        <v>516100</v>
      </c>
      <c r="B842" s="44" t="s">
        <v>434</v>
      </c>
      <c r="C842" s="53">
        <v>14000</v>
      </c>
      <c r="D842" s="45">
        <v>10000</v>
      </c>
      <c r="E842" s="53">
        <v>0</v>
      </c>
      <c r="F842" s="148">
        <f t="shared" si="300"/>
        <v>71.428571428571431</v>
      </c>
    </row>
    <row r="843" spans="1:6" s="50" customFormat="1" x14ac:dyDescent="0.2">
      <c r="A843" s="41">
        <v>630000</v>
      </c>
      <c r="B843" s="46" t="s">
        <v>464</v>
      </c>
      <c r="C843" s="40">
        <f>C844+0</f>
        <v>58899.996666666673</v>
      </c>
      <c r="D843" s="40">
        <f>D844+0</f>
        <v>42900</v>
      </c>
      <c r="E843" s="40">
        <f>E844+0</f>
        <v>0</v>
      </c>
      <c r="F843" s="152">
        <f t="shared" si="300"/>
        <v>72.835318213656947</v>
      </c>
    </row>
    <row r="844" spans="1:6" s="50" customFormat="1" x14ac:dyDescent="0.2">
      <c r="A844" s="41">
        <v>638000</v>
      </c>
      <c r="B844" s="46" t="s">
        <v>397</v>
      </c>
      <c r="C844" s="40">
        <f t="shared" ref="C844" si="307">C845</f>
        <v>58899.996666666673</v>
      </c>
      <c r="D844" s="40">
        <f t="shared" ref="D844" si="308">D845</f>
        <v>42900</v>
      </c>
      <c r="E844" s="40">
        <f t="shared" ref="E844" si="309">E845</f>
        <v>0</v>
      </c>
      <c r="F844" s="152">
        <f t="shared" si="300"/>
        <v>72.835318213656947</v>
      </c>
    </row>
    <row r="845" spans="1:6" s="28" customFormat="1" x14ac:dyDescent="0.2">
      <c r="A845" s="43">
        <v>638100</v>
      </c>
      <c r="B845" s="44" t="s">
        <v>469</v>
      </c>
      <c r="C845" s="53">
        <v>58899.996666666673</v>
      </c>
      <c r="D845" s="45">
        <v>42900</v>
      </c>
      <c r="E845" s="53">
        <v>0</v>
      </c>
      <c r="F845" s="148">
        <f t="shared" si="300"/>
        <v>72.835318213656947</v>
      </c>
    </row>
    <row r="846" spans="1:6" s="89" customFormat="1" x14ac:dyDescent="0.2">
      <c r="A846" s="86"/>
      <c r="B846" s="87" t="s">
        <v>646</v>
      </c>
      <c r="C846" s="81">
        <f>C793+C837+C831+C843</f>
        <v>10031299.996666668</v>
      </c>
      <c r="D846" s="81">
        <f>D793+D837+D831+D843</f>
        <v>8477200</v>
      </c>
      <c r="E846" s="81">
        <f>E793+E837+E831+E843</f>
        <v>0</v>
      </c>
      <c r="F846" s="153">
        <f t="shared" si="300"/>
        <v>84.507491579525237</v>
      </c>
    </row>
    <row r="847" spans="1:6" s="28" customFormat="1" x14ac:dyDescent="0.2">
      <c r="A847" s="61"/>
      <c r="B847" s="39"/>
      <c r="C847" s="62"/>
      <c r="D847" s="62"/>
      <c r="E847" s="62"/>
      <c r="F847" s="149"/>
    </row>
    <row r="848" spans="1:6" s="28" customFormat="1" x14ac:dyDescent="0.2">
      <c r="A848" s="43" t="s">
        <v>919</v>
      </c>
      <c r="B848" s="46"/>
      <c r="C848" s="62"/>
      <c r="D848" s="62"/>
      <c r="E848" s="62"/>
      <c r="F848" s="149"/>
    </row>
    <row r="849" spans="1:6" s="28" customFormat="1" x14ac:dyDescent="0.2">
      <c r="A849" s="43" t="s">
        <v>507</v>
      </c>
      <c r="B849" s="46"/>
      <c r="C849" s="62"/>
      <c r="D849" s="62"/>
      <c r="E849" s="62"/>
      <c r="F849" s="149"/>
    </row>
    <row r="850" spans="1:6" s="28" customFormat="1" x14ac:dyDescent="0.2">
      <c r="A850" s="43" t="s">
        <v>757</v>
      </c>
      <c r="B850" s="46"/>
      <c r="C850" s="62"/>
      <c r="D850" s="62"/>
      <c r="E850" s="62"/>
      <c r="F850" s="149"/>
    </row>
    <row r="851" spans="1:6" s="28" customFormat="1" x14ac:dyDescent="0.2">
      <c r="A851" s="43" t="s">
        <v>579</v>
      </c>
      <c r="B851" s="46"/>
      <c r="C851" s="62"/>
      <c r="D851" s="62"/>
      <c r="E851" s="62"/>
      <c r="F851" s="149"/>
    </row>
    <row r="852" spans="1:6" s="28" customFormat="1" x14ac:dyDescent="0.2">
      <c r="A852" s="43"/>
      <c r="B852" s="72"/>
      <c r="C852" s="62"/>
      <c r="D852" s="62"/>
      <c r="E852" s="62"/>
      <c r="F852" s="149"/>
    </row>
    <row r="853" spans="1:6" s="28" customFormat="1" x14ac:dyDescent="0.2">
      <c r="A853" s="41">
        <v>410000</v>
      </c>
      <c r="B853" s="42" t="s">
        <v>357</v>
      </c>
      <c r="C853" s="40">
        <f t="shared" ref="C853" si="310">C854+C859</f>
        <v>7371300</v>
      </c>
      <c r="D853" s="40">
        <f t="shared" ref="D853" si="311">D854+D859</f>
        <v>7702300</v>
      </c>
      <c r="E853" s="40">
        <f t="shared" ref="E853" si="312">E854+E859</f>
        <v>0</v>
      </c>
      <c r="F853" s="152">
        <f t="shared" ref="F853:F883" si="313">D853/C853*100</f>
        <v>104.49038839824725</v>
      </c>
    </row>
    <row r="854" spans="1:6" s="28" customFormat="1" x14ac:dyDescent="0.2">
      <c r="A854" s="41">
        <v>411000</v>
      </c>
      <c r="B854" s="42" t="s">
        <v>474</v>
      </c>
      <c r="C854" s="40">
        <f t="shared" ref="C854" si="314">SUM(C855:C858)</f>
        <v>6152000</v>
      </c>
      <c r="D854" s="40">
        <f t="shared" ref="D854" si="315">SUM(D855:D858)</f>
        <v>6422000</v>
      </c>
      <c r="E854" s="40">
        <f t="shared" ref="E854" si="316">SUM(E855:E858)</f>
        <v>0</v>
      </c>
      <c r="F854" s="152">
        <f t="shared" si="313"/>
        <v>104.38881664499348</v>
      </c>
    </row>
    <row r="855" spans="1:6" s="28" customFormat="1" x14ac:dyDescent="0.2">
      <c r="A855" s="43">
        <v>411100</v>
      </c>
      <c r="B855" s="44" t="s">
        <v>358</v>
      </c>
      <c r="C855" s="53">
        <v>5735000</v>
      </c>
      <c r="D855" s="45">
        <v>6000000</v>
      </c>
      <c r="E855" s="53">
        <v>0</v>
      </c>
      <c r="F855" s="148">
        <f t="shared" si="313"/>
        <v>104.62074978204011</v>
      </c>
    </row>
    <row r="856" spans="1:6" s="28" customFormat="1" ht="40.5" x14ac:dyDescent="0.2">
      <c r="A856" s="43">
        <v>411200</v>
      </c>
      <c r="B856" s="44" t="s">
        <v>487</v>
      </c>
      <c r="C856" s="53">
        <v>159999.99999999997</v>
      </c>
      <c r="D856" s="45">
        <v>159999.99999999997</v>
      </c>
      <c r="E856" s="53">
        <v>0</v>
      </c>
      <c r="F856" s="148">
        <f t="shared" si="313"/>
        <v>100</v>
      </c>
    </row>
    <row r="857" spans="1:6" s="28" customFormat="1" ht="40.5" x14ac:dyDescent="0.2">
      <c r="A857" s="43">
        <v>411300</v>
      </c>
      <c r="B857" s="44" t="s">
        <v>359</v>
      </c>
      <c r="C857" s="53">
        <v>195000</v>
      </c>
      <c r="D857" s="45">
        <v>200000</v>
      </c>
      <c r="E857" s="53">
        <v>0</v>
      </c>
      <c r="F857" s="148">
        <f t="shared" si="313"/>
        <v>102.56410256410255</v>
      </c>
    </row>
    <row r="858" spans="1:6" s="28" customFormat="1" x14ac:dyDescent="0.2">
      <c r="A858" s="43">
        <v>411400</v>
      </c>
      <c r="B858" s="44" t="s">
        <v>360</v>
      </c>
      <c r="C858" s="53">
        <v>62000</v>
      </c>
      <c r="D858" s="45">
        <v>62000</v>
      </c>
      <c r="E858" s="53">
        <v>0</v>
      </c>
      <c r="F858" s="148">
        <f t="shared" si="313"/>
        <v>100</v>
      </c>
    </row>
    <row r="859" spans="1:6" s="28" customFormat="1" x14ac:dyDescent="0.2">
      <c r="A859" s="41">
        <v>412000</v>
      </c>
      <c r="B859" s="46" t="s">
        <v>479</v>
      </c>
      <c r="C859" s="40">
        <f t="shared" ref="C859" si="317">SUM(C860:C870)</f>
        <v>1219300</v>
      </c>
      <c r="D859" s="40">
        <f t="shared" ref="D859" si="318">SUM(D860:D870)</f>
        <v>1280300</v>
      </c>
      <c r="E859" s="40">
        <f t="shared" ref="E859" si="319">SUM(E860:E870)</f>
        <v>0</v>
      </c>
      <c r="F859" s="152">
        <f t="shared" si="313"/>
        <v>105.00287049946691</v>
      </c>
    </row>
    <row r="860" spans="1:6" s="28" customFormat="1" ht="40.5" x14ac:dyDescent="0.2">
      <c r="A860" s="43">
        <v>412200</v>
      </c>
      <c r="B860" s="44" t="s">
        <v>488</v>
      </c>
      <c r="C860" s="53">
        <v>465000</v>
      </c>
      <c r="D860" s="45">
        <v>590000</v>
      </c>
      <c r="E860" s="53">
        <v>0</v>
      </c>
      <c r="F860" s="148">
        <f t="shared" si="313"/>
        <v>126.88172043010752</v>
      </c>
    </row>
    <row r="861" spans="1:6" s="28" customFormat="1" x14ac:dyDescent="0.2">
      <c r="A861" s="43">
        <v>412300</v>
      </c>
      <c r="B861" s="44" t="s">
        <v>362</v>
      </c>
      <c r="C861" s="53">
        <v>160000</v>
      </c>
      <c r="D861" s="45">
        <v>190000</v>
      </c>
      <c r="E861" s="53">
        <v>0</v>
      </c>
      <c r="F861" s="148">
        <f t="shared" si="313"/>
        <v>118.75</v>
      </c>
    </row>
    <row r="862" spans="1:6" s="28" customFormat="1" x14ac:dyDescent="0.2">
      <c r="A862" s="43">
        <v>412500</v>
      </c>
      <c r="B862" s="44" t="s">
        <v>364</v>
      </c>
      <c r="C862" s="53">
        <v>105000</v>
      </c>
      <c r="D862" s="45">
        <v>130000</v>
      </c>
      <c r="E862" s="53">
        <v>0</v>
      </c>
      <c r="F862" s="148">
        <f t="shared" si="313"/>
        <v>123.80952380952381</v>
      </c>
    </row>
    <row r="863" spans="1:6" s="28" customFormat="1" x14ac:dyDescent="0.2">
      <c r="A863" s="43">
        <v>412600</v>
      </c>
      <c r="B863" s="44" t="s">
        <v>489</v>
      </c>
      <c r="C863" s="53">
        <v>94000</v>
      </c>
      <c r="D863" s="45">
        <v>94000</v>
      </c>
      <c r="E863" s="53">
        <v>0</v>
      </c>
      <c r="F863" s="148">
        <f t="shared" si="313"/>
        <v>100</v>
      </c>
    </row>
    <row r="864" spans="1:6" s="28" customFormat="1" x14ac:dyDescent="0.2">
      <c r="A864" s="43">
        <v>412700</v>
      </c>
      <c r="B864" s="44" t="s">
        <v>476</v>
      </c>
      <c r="C864" s="53">
        <v>299000</v>
      </c>
      <c r="D864" s="45">
        <v>180000</v>
      </c>
      <c r="E864" s="53">
        <v>0</v>
      </c>
      <c r="F864" s="148">
        <f t="shared" si="313"/>
        <v>60.200668896321076</v>
      </c>
    </row>
    <row r="865" spans="1:6" s="28" customFormat="1" x14ac:dyDescent="0.2">
      <c r="A865" s="43">
        <v>412900</v>
      </c>
      <c r="B865" s="48" t="s">
        <v>888</v>
      </c>
      <c r="C865" s="53">
        <v>1000</v>
      </c>
      <c r="D865" s="45">
        <v>1000</v>
      </c>
      <c r="E865" s="53">
        <v>0</v>
      </c>
      <c r="F865" s="148">
        <f t="shared" si="313"/>
        <v>100</v>
      </c>
    </row>
    <row r="866" spans="1:6" s="28" customFormat="1" x14ac:dyDescent="0.2">
      <c r="A866" s="43">
        <v>412900</v>
      </c>
      <c r="B866" s="48" t="s">
        <v>703</v>
      </c>
      <c r="C866" s="53">
        <v>6000</v>
      </c>
      <c r="D866" s="45">
        <v>6000</v>
      </c>
      <c r="E866" s="53">
        <v>0</v>
      </c>
      <c r="F866" s="148">
        <f t="shared" si="313"/>
        <v>100</v>
      </c>
    </row>
    <row r="867" spans="1:6" s="28" customFormat="1" x14ac:dyDescent="0.2">
      <c r="A867" s="43">
        <v>412900</v>
      </c>
      <c r="B867" s="48" t="s">
        <v>721</v>
      </c>
      <c r="C867" s="53">
        <v>60000</v>
      </c>
      <c r="D867" s="45">
        <v>60000</v>
      </c>
      <c r="E867" s="53">
        <v>0</v>
      </c>
      <c r="F867" s="148">
        <f t="shared" si="313"/>
        <v>100</v>
      </c>
    </row>
    <row r="868" spans="1:6" s="28" customFormat="1" x14ac:dyDescent="0.2">
      <c r="A868" s="43">
        <v>412900</v>
      </c>
      <c r="B868" s="48" t="s">
        <v>722</v>
      </c>
      <c r="C868" s="53">
        <v>10300</v>
      </c>
      <c r="D868" s="45">
        <v>10200</v>
      </c>
      <c r="E868" s="53">
        <v>0</v>
      </c>
      <c r="F868" s="148">
        <f t="shared" si="313"/>
        <v>99.029126213592235</v>
      </c>
    </row>
    <row r="869" spans="1:6" s="28" customFormat="1" x14ac:dyDescent="0.2">
      <c r="A869" s="43">
        <v>412900</v>
      </c>
      <c r="B869" s="48" t="s">
        <v>723</v>
      </c>
      <c r="C869" s="53">
        <v>12200.000000000002</v>
      </c>
      <c r="D869" s="45">
        <v>12300</v>
      </c>
      <c r="E869" s="53">
        <v>0</v>
      </c>
      <c r="F869" s="148">
        <f t="shared" si="313"/>
        <v>100.81967213114753</v>
      </c>
    </row>
    <row r="870" spans="1:6" s="28" customFormat="1" x14ac:dyDescent="0.2">
      <c r="A870" s="43">
        <v>412900</v>
      </c>
      <c r="B870" s="48" t="s">
        <v>705</v>
      </c>
      <c r="C870" s="53">
        <v>6800</v>
      </c>
      <c r="D870" s="45">
        <v>6800</v>
      </c>
      <c r="E870" s="53">
        <v>0</v>
      </c>
      <c r="F870" s="148">
        <f t="shared" si="313"/>
        <v>100</v>
      </c>
    </row>
    <row r="871" spans="1:6" s="28" customFormat="1" x14ac:dyDescent="0.2">
      <c r="A871" s="41">
        <v>510000</v>
      </c>
      <c r="B871" s="46" t="s">
        <v>423</v>
      </c>
      <c r="C871" s="40">
        <f>C872+C875</f>
        <v>2990000</v>
      </c>
      <c r="D871" s="40">
        <f>D872+D875</f>
        <v>3350000</v>
      </c>
      <c r="E871" s="40">
        <f>E872+E875</f>
        <v>0</v>
      </c>
      <c r="F871" s="152">
        <f t="shared" si="313"/>
        <v>112.04013377926421</v>
      </c>
    </row>
    <row r="872" spans="1:6" s="28" customFormat="1" x14ac:dyDescent="0.2">
      <c r="A872" s="41">
        <v>511000</v>
      </c>
      <c r="B872" s="46" t="s">
        <v>424</v>
      </c>
      <c r="C872" s="40">
        <f>SUM(C873:C874)</f>
        <v>140000</v>
      </c>
      <c r="D872" s="40">
        <f>SUM(D873:D874)</f>
        <v>200000</v>
      </c>
      <c r="E872" s="40">
        <f>SUM(E873:E874)</f>
        <v>0</v>
      </c>
      <c r="F872" s="152">
        <f t="shared" si="313"/>
        <v>142.85714285714286</v>
      </c>
    </row>
    <row r="873" spans="1:6" s="28" customFormat="1" x14ac:dyDescent="0.2">
      <c r="A873" s="43">
        <v>511300</v>
      </c>
      <c r="B873" s="44" t="s">
        <v>427</v>
      </c>
      <c r="C873" s="53">
        <v>60000</v>
      </c>
      <c r="D873" s="45">
        <v>120000</v>
      </c>
      <c r="E873" s="53">
        <v>0</v>
      </c>
      <c r="F873" s="148">
        <f t="shared" si="313"/>
        <v>200</v>
      </c>
    </row>
    <row r="874" spans="1:6" s="28" customFormat="1" x14ac:dyDescent="0.2">
      <c r="A874" s="43">
        <v>511700</v>
      </c>
      <c r="B874" s="44" t="s">
        <v>430</v>
      </c>
      <c r="C874" s="53">
        <v>80000</v>
      </c>
      <c r="D874" s="45">
        <v>80000</v>
      </c>
      <c r="E874" s="53">
        <v>0</v>
      </c>
      <c r="F874" s="148">
        <f t="shared" si="313"/>
        <v>100</v>
      </c>
    </row>
    <row r="875" spans="1:6" s="50" customFormat="1" x14ac:dyDescent="0.2">
      <c r="A875" s="41">
        <v>516000</v>
      </c>
      <c r="B875" s="46" t="s">
        <v>434</v>
      </c>
      <c r="C875" s="40">
        <f t="shared" ref="C875" si="320">C876</f>
        <v>2850000</v>
      </c>
      <c r="D875" s="40">
        <f t="shared" ref="D875" si="321">D876</f>
        <v>3150000</v>
      </c>
      <c r="E875" s="40">
        <f t="shared" ref="E875" si="322">E876</f>
        <v>0</v>
      </c>
      <c r="F875" s="152">
        <f t="shared" si="313"/>
        <v>110.5263157894737</v>
      </c>
    </row>
    <row r="876" spans="1:6" s="28" customFormat="1" x14ac:dyDescent="0.2">
      <c r="A876" s="43">
        <v>516100</v>
      </c>
      <c r="B876" s="44" t="s">
        <v>434</v>
      </c>
      <c r="C876" s="53">
        <v>2850000</v>
      </c>
      <c r="D876" s="45">
        <v>3150000</v>
      </c>
      <c r="E876" s="53">
        <v>0</v>
      </c>
      <c r="F876" s="148">
        <f t="shared" si="313"/>
        <v>110.5263157894737</v>
      </c>
    </row>
    <row r="877" spans="1:6" s="50" customFormat="1" x14ac:dyDescent="0.2">
      <c r="A877" s="41">
        <v>630000</v>
      </c>
      <c r="B877" s="46" t="s">
        <v>464</v>
      </c>
      <c r="C877" s="40">
        <f t="shared" ref="C877" si="323">C878+C881</f>
        <v>744400</v>
      </c>
      <c r="D877" s="40">
        <f t="shared" ref="D877" si="324">D878+D881</f>
        <v>864500</v>
      </c>
      <c r="E877" s="40">
        <f t="shared" ref="E877" si="325">E878+E881</f>
        <v>0</v>
      </c>
      <c r="F877" s="152">
        <f t="shared" si="313"/>
        <v>116.13379903277807</v>
      </c>
    </row>
    <row r="878" spans="1:6" s="50" customFormat="1" x14ac:dyDescent="0.2">
      <c r="A878" s="41">
        <v>631000</v>
      </c>
      <c r="B878" s="46" t="s">
        <v>396</v>
      </c>
      <c r="C878" s="40">
        <f t="shared" ref="C878" si="326">C879+C880</f>
        <v>654400</v>
      </c>
      <c r="D878" s="40">
        <f t="shared" ref="D878" si="327">D879+D880</f>
        <v>764500</v>
      </c>
      <c r="E878" s="40">
        <f t="shared" ref="E878" si="328">E879+E880</f>
        <v>0</v>
      </c>
      <c r="F878" s="152">
        <f t="shared" si="313"/>
        <v>116.82457212713938</v>
      </c>
    </row>
    <row r="879" spans="1:6" s="28" customFormat="1" x14ac:dyDescent="0.2">
      <c r="A879" s="43">
        <v>631100</v>
      </c>
      <c r="B879" s="44" t="s">
        <v>466</v>
      </c>
      <c r="C879" s="53">
        <v>640000</v>
      </c>
      <c r="D879" s="45">
        <v>750000</v>
      </c>
      <c r="E879" s="53">
        <v>0</v>
      </c>
      <c r="F879" s="148">
        <f t="shared" si="313"/>
        <v>117.1875</v>
      </c>
    </row>
    <row r="880" spans="1:6" s="28" customFormat="1" x14ac:dyDescent="0.2">
      <c r="A880" s="43">
        <v>631300</v>
      </c>
      <c r="B880" s="44" t="s">
        <v>468</v>
      </c>
      <c r="C880" s="53">
        <v>14400</v>
      </c>
      <c r="D880" s="45">
        <v>14500</v>
      </c>
      <c r="E880" s="53">
        <v>0</v>
      </c>
      <c r="F880" s="148">
        <f t="shared" si="313"/>
        <v>100.69444444444444</v>
      </c>
    </row>
    <row r="881" spans="1:6" s="50" customFormat="1" x14ac:dyDescent="0.2">
      <c r="A881" s="41">
        <v>638000</v>
      </c>
      <c r="B881" s="46" t="s">
        <v>397</v>
      </c>
      <c r="C881" s="40">
        <f t="shared" ref="C881" si="329">C882</f>
        <v>90000</v>
      </c>
      <c r="D881" s="40">
        <f t="shared" ref="D881" si="330">D882</f>
        <v>100000</v>
      </c>
      <c r="E881" s="40">
        <f t="shared" ref="E881" si="331">E882</f>
        <v>0</v>
      </c>
      <c r="F881" s="152">
        <f t="shared" si="313"/>
        <v>111.11111111111111</v>
      </c>
    </row>
    <row r="882" spans="1:6" s="28" customFormat="1" x14ac:dyDescent="0.2">
      <c r="A882" s="43">
        <v>638100</v>
      </c>
      <c r="B882" s="44" t="s">
        <v>469</v>
      </c>
      <c r="C882" s="53">
        <v>90000</v>
      </c>
      <c r="D882" s="45">
        <v>100000</v>
      </c>
      <c r="E882" s="53">
        <v>0</v>
      </c>
      <c r="F882" s="148">
        <f t="shared" si="313"/>
        <v>111.11111111111111</v>
      </c>
    </row>
    <row r="883" spans="1:6" s="28" customFormat="1" x14ac:dyDescent="0.2">
      <c r="A883" s="86"/>
      <c r="B883" s="87" t="s">
        <v>646</v>
      </c>
      <c r="C883" s="81">
        <f>C853+C871+C877</f>
        <v>11105700</v>
      </c>
      <c r="D883" s="81">
        <f>D853+D871+D877</f>
        <v>11916800</v>
      </c>
      <c r="E883" s="81">
        <f>E853+E871+E877</f>
        <v>0</v>
      </c>
      <c r="F883" s="153">
        <f t="shared" si="313"/>
        <v>107.30345678345354</v>
      </c>
    </row>
    <row r="884" spans="1:6" s="28" customFormat="1" x14ac:dyDescent="0.2">
      <c r="A884" s="61"/>
      <c r="B884" s="39"/>
      <c r="C884" s="62"/>
      <c r="D884" s="62"/>
      <c r="E884" s="62"/>
      <c r="F884" s="149"/>
    </row>
    <row r="885" spans="1:6" s="28" customFormat="1" x14ac:dyDescent="0.2">
      <c r="A885" s="61"/>
      <c r="B885" s="39"/>
      <c r="C885" s="62"/>
      <c r="D885" s="62"/>
      <c r="E885" s="62"/>
      <c r="F885" s="149"/>
    </row>
    <row r="886" spans="1:6" s="28" customFormat="1" x14ac:dyDescent="0.2">
      <c r="A886" s="43" t="s">
        <v>920</v>
      </c>
      <c r="B886" s="46"/>
      <c r="C886" s="62"/>
      <c r="D886" s="62"/>
      <c r="E886" s="62"/>
      <c r="F886" s="149"/>
    </row>
    <row r="887" spans="1:6" s="28" customFormat="1" x14ac:dyDescent="0.2">
      <c r="A887" s="43" t="s">
        <v>654</v>
      </c>
      <c r="B887" s="46"/>
      <c r="C887" s="62"/>
      <c r="D887" s="62"/>
      <c r="E887" s="62"/>
      <c r="F887" s="149"/>
    </row>
    <row r="888" spans="1:6" s="28" customFormat="1" x14ac:dyDescent="0.2">
      <c r="A888" s="43" t="s">
        <v>720</v>
      </c>
      <c r="B888" s="46"/>
      <c r="C888" s="62"/>
      <c r="D888" s="62"/>
      <c r="E888" s="62"/>
      <c r="F888" s="149"/>
    </row>
    <row r="889" spans="1:6" s="28" customFormat="1" x14ac:dyDescent="0.2">
      <c r="A889" s="43" t="s">
        <v>579</v>
      </c>
      <c r="B889" s="46"/>
      <c r="C889" s="62"/>
      <c r="D889" s="62"/>
      <c r="E889" s="62"/>
      <c r="F889" s="149"/>
    </row>
    <row r="890" spans="1:6" s="28" customFormat="1" x14ac:dyDescent="0.2">
      <c r="A890" s="43"/>
      <c r="B890" s="72"/>
      <c r="C890" s="62"/>
      <c r="D890" s="62"/>
      <c r="E890" s="62"/>
      <c r="F890" s="149"/>
    </row>
    <row r="891" spans="1:6" s="50" customFormat="1" x14ac:dyDescent="0.2">
      <c r="A891" s="41">
        <v>410000</v>
      </c>
      <c r="B891" s="42" t="s">
        <v>357</v>
      </c>
      <c r="C891" s="40">
        <f t="shared" ref="C891" si="332">C892+C897</f>
        <v>2234300</v>
      </c>
      <c r="D891" s="40">
        <f t="shared" ref="D891" si="333">D892+D897</f>
        <v>2360300</v>
      </c>
      <c r="E891" s="40">
        <f t="shared" ref="E891" si="334">E892+E897</f>
        <v>0</v>
      </c>
      <c r="F891" s="152">
        <f t="shared" ref="F891:F899" si="335">D891/C891*100</f>
        <v>105.6393501320324</v>
      </c>
    </row>
    <row r="892" spans="1:6" s="50" customFormat="1" x14ac:dyDescent="0.2">
      <c r="A892" s="41">
        <v>411000</v>
      </c>
      <c r="B892" s="42" t="s">
        <v>474</v>
      </c>
      <c r="C892" s="40">
        <f t="shared" ref="C892" si="336">SUM(C893:C896)</f>
        <v>938600</v>
      </c>
      <c r="D892" s="40">
        <f t="shared" ref="D892" si="337">SUM(D893:D896)</f>
        <v>957600</v>
      </c>
      <c r="E892" s="40">
        <f t="shared" ref="E892" si="338">SUM(E893:E896)</f>
        <v>0</v>
      </c>
      <c r="F892" s="152">
        <f t="shared" si="335"/>
        <v>102.02429149797571</v>
      </c>
    </row>
    <row r="893" spans="1:6" s="28" customFormat="1" x14ac:dyDescent="0.2">
      <c r="A893" s="43">
        <v>411100</v>
      </c>
      <c r="B893" s="44" t="s">
        <v>358</v>
      </c>
      <c r="C893" s="53">
        <v>890000</v>
      </c>
      <c r="D893" s="45">
        <v>900000</v>
      </c>
      <c r="E893" s="53">
        <v>0</v>
      </c>
      <c r="F893" s="148">
        <f t="shared" si="335"/>
        <v>101.12359550561798</v>
      </c>
    </row>
    <row r="894" spans="1:6" s="28" customFormat="1" ht="40.5" x14ac:dyDescent="0.2">
      <c r="A894" s="43">
        <v>411200</v>
      </c>
      <c r="B894" s="44" t="s">
        <v>487</v>
      </c>
      <c r="C894" s="53">
        <v>20000</v>
      </c>
      <c r="D894" s="45">
        <v>21000</v>
      </c>
      <c r="E894" s="53">
        <v>0</v>
      </c>
      <c r="F894" s="148">
        <f t="shared" si="335"/>
        <v>105</v>
      </c>
    </row>
    <row r="895" spans="1:6" s="28" customFormat="1" ht="40.5" x14ac:dyDescent="0.2">
      <c r="A895" s="43">
        <v>411300</v>
      </c>
      <c r="B895" s="44" t="s">
        <v>359</v>
      </c>
      <c r="C895" s="53">
        <v>22800</v>
      </c>
      <c r="D895" s="45">
        <v>23600</v>
      </c>
      <c r="E895" s="53">
        <v>0</v>
      </c>
      <c r="F895" s="148">
        <f t="shared" si="335"/>
        <v>103.50877192982458</v>
      </c>
    </row>
    <row r="896" spans="1:6" s="28" customFormat="1" x14ac:dyDescent="0.2">
      <c r="A896" s="43">
        <v>411400</v>
      </c>
      <c r="B896" s="44" t="s">
        <v>360</v>
      </c>
      <c r="C896" s="53">
        <v>5800</v>
      </c>
      <c r="D896" s="45">
        <v>13000</v>
      </c>
      <c r="E896" s="53">
        <v>0</v>
      </c>
      <c r="F896" s="148">
        <f t="shared" si="335"/>
        <v>224.13793103448273</v>
      </c>
    </row>
    <row r="897" spans="1:6" s="50" customFormat="1" x14ac:dyDescent="0.2">
      <c r="A897" s="41">
        <v>412000</v>
      </c>
      <c r="B897" s="46" t="s">
        <v>479</v>
      </c>
      <c r="C897" s="40">
        <f>SUM(C898:C909)</f>
        <v>1295700</v>
      </c>
      <c r="D897" s="40">
        <f>SUM(D898:D909)</f>
        <v>1402700</v>
      </c>
      <c r="E897" s="40">
        <f>SUM(E898:E909)</f>
        <v>0</v>
      </c>
      <c r="F897" s="152">
        <f t="shared" si="335"/>
        <v>108.25808443312495</v>
      </c>
    </row>
    <row r="898" spans="1:6" s="28" customFormat="1" ht="40.5" x14ac:dyDescent="0.2">
      <c r="A898" s="43">
        <v>412200</v>
      </c>
      <c r="B898" s="44" t="s">
        <v>488</v>
      </c>
      <c r="C898" s="53">
        <v>76000</v>
      </c>
      <c r="D898" s="45">
        <v>78000</v>
      </c>
      <c r="E898" s="53">
        <v>0</v>
      </c>
      <c r="F898" s="148">
        <f t="shared" si="335"/>
        <v>102.63157894736842</v>
      </c>
    </row>
    <row r="899" spans="1:6" s="28" customFormat="1" x14ac:dyDescent="0.2">
      <c r="A899" s="43">
        <v>412300</v>
      </c>
      <c r="B899" s="44" t="s">
        <v>362</v>
      </c>
      <c r="C899" s="53">
        <v>12000</v>
      </c>
      <c r="D899" s="45">
        <v>13000</v>
      </c>
      <c r="E899" s="53">
        <v>0</v>
      </c>
      <c r="F899" s="148">
        <f t="shared" si="335"/>
        <v>108.33333333333333</v>
      </c>
    </row>
    <row r="900" spans="1:6" s="28" customFormat="1" x14ac:dyDescent="0.2">
      <c r="A900" s="43">
        <v>412400</v>
      </c>
      <c r="B900" s="44" t="s">
        <v>363</v>
      </c>
      <c r="C900" s="53">
        <v>0</v>
      </c>
      <c r="D900" s="45">
        <v>12000</v>
      </c>
      <c r="E900" s="53">
        <v>0</v>
      </c>
      <c r="F900" s="148">
        <v>0</v>
      </c>
    </row>
    <row r="901" spans="1:6" s="28" customFormat="1" x14ac:dyDescent="0.2">
      <c r="A901" s="43">
        <v>412500</v>
      </c>
      <c r="B901" s="44" t="s">
        <v>364</v>
      </c>
      <c r="C901" s="53">
        <v>25000</v>
      </c>
      <c r="D901" s="45">
        <v>26000</v>
      </c>
      <c r="E901" s="53">
        <v>0</v>
      </c>
      <c r="F901" s="148">
        <f t="shared" ref="F901:F912" si="339">D901/C901*100</f>
        <v>104</v>
      </c>
    </row>
    <row r="902" spans="1:6" s="28" customFormat="1" x14ac:dyDescent="0.2">
      <c r="A902" s="43">
        <v>412600</v>
      </c>
      <c r="B902" s="44" t="s">
        <v>489</v>
      </c>
      <c r="C902" s="53">
        <v>25000</v>
      </c>
      <c r="D902" s="45">
        <v>25000</v>
      </c>
      <c r="E902" s="53">
        <v>0</v>
      </c>
      <c r="F902" s="148">
        <f t="shared" si="339"/>
        <v>100</v>
      </c>
    </row>
    <row r="903" spans="1:6" s="28" customFormat="1" x14ac:dyDescent="0.2">
      <c r="A903" s="43">
        <v>412700</v>
      </c>
      <c r="B903" s="44" t="s">
        <v>476</v>
      </c>
      <c r="C903" s="53">
        <v>45000</v>
      </c>
      <c r="D903" s="45">
        <v>45000</v>
      </c>
      <c r="E903" s="53">
        <v>0</v>
      </c>
      <c r="F903" s="148">
        <f t="shared" si="339"/>
        <v>100</v>
      </c>
    </row>
    <row r="904" spans="1:6" s="28" customFormat="1" x14ac:dyDescent="0.2">
      <c r="A904" s="43">
        <v>412900</v>
      </c>
      <c r="B904" s="48" t="s">
        <v>888</v>
      </c>
      <c r="C904" s="53">
        <v>1000</v>
      </c>
      <c r="D904" s="45">
        <v>1000</v>
      </c>
      <c r="E904" s="53">
        <v>0</v>
      </c>
      <c r="F904" s="148">
        <f t="shared" si="339"/>
        <v>100</v>
      </c>
    </row>
    <row r="905" spans="1:6" s="28" customFormat="1" x14ac:dyDescent="0.2">
      <c r="A905" s="43">
        <v>412900</v>
      </c>
      <c r="B905" s="48" t="s">
        <v>703</v>
      </c>
      <c r="C905" s="53">
        <v>1103000</v>
      </c>
      <c r="D905" s="45">
        <f>3000+1188800</f>
        <v>1191800</v>
      </c>
      <c r="E905" s="53">
        <v>0</v>
      </c>
      <c r="F905" s="148">
        <f t="shared" si="339"/>
        <v>108.05077062556663</v>
      </c>
    </row>
    <row r="906" spans="1:6" s="28" customFormat="1" x14ac:dyDescent="0.2">
      <c r="A906" s="43">
        <v>412900</v>
      </c>
      <c r="B906" s="48" t="s">
        <v>721</v>
      </c>
      <c r="C906" s="53">
        <v>3000</v>
      </c>
      <c r="D906" s="45">
        <v>3000</v>
      </c>
      <c r="E906" s="53">
        <v>0</v>
      </c>
      <c r="F906" s="148">
        <f t="shared" si="339"/>
        <v>100</v>
      </c>
    </row>
    <row r="907" spans="1:6" s="28" customFormat="1" x14ac:dyDescent="0.2">
      <c r="A907" s="43">
        <v>412900</v>
      </c>
      <c r="B907" s="48" t="s">
        <v>722</v>
      </c>
      <c r="C907" s="53">
        <v>700</v>
      </c>
      <c r="D907" s="45">
        <v>700</v>
      </c>
      <c r="E907" s="53">
        <v>0</v>
      </c>
      <c r="F907" s="148">
        <f t="shared" si="339"/>
        <v>100</v>
      </c>
    </row>
    <row r="908" spans="1:6" s="28" customFormat="1" x14ac:dyDescent="0.2">
      <c r="A908" s="43">
        <v>412900</v>
      </c>
      <c r="B908" s="48" t="s">
        <v>723</v>
      </c>
      <c r="C908" s="53">
        <v>2000</v>
      </c>
      <c r="D908" s="45">
        <v>2000</v>
      </c>
      <c r="E908" s="53">
        <v>0</v>
      </c>
      <c r="F908" s="148">
        <f t="shared" si="339"/>
        <v>100</v>
      </c>
    </row>
    <row r="909" spans="1:6" s="28" customFormat="1" x14ac:dyDescent="0.2">
      <c r="A909" s="43">
        <v>412900</v>
      </c>
      <c r="B909" s="44" t="s">
        <v>705</v>
      </c>
      <c r="C909" s="53">
        <v>3000</v>
      </c>
      <c r="D909" s="45">
        <f>4500+700</f>
        <v>5200</v>
      </c>
      <c r="E909" s="53">
        <v>0</v>
      </c>
      <c r="F909" s="148">
        <f t="shared" si="339"/>
        <v>173.33333333333334</v>
      </c>
    </row>
    <row r="910" spans="1:6" s="50" customFormat="1" x14ac:dyDescent="0.2">
      <c r="A910" s="41">
        <v>480000</v>
      </c>
      <c r="B910" s="46" t="s">
        <v>419</v>
      </c>
      <c r="C910" s="40">
        <f t="shared" ref="C910" si="340">C911</f>
        <v>150000</v>
      </c>
      <c r="D910" s="40">
        <f>D911</f>
        <v>250000</v>
      </c>
      <c r="E910" s="40">
        <f t="shared" ref="E910" si="341">E911</f>
        <v>0</v>
      </c>
      <c r="F910" s="152">
        <f t="shared" si="339"/>
        <v>166.66666666666669</v>
      </c>
    </row>
    <row r="911" spans="1:6" s="50" customFormat="1" x14ac:dyDescent="0.2">
      <c r="A911" s="41">
        <v>488000</v>
      </c>
      <c r="B911" s="46" t="s">
        <v>373</v>
      </c>
      <c r="C911" s="40">
        <f t="shared" ref="C911" si="342">SUM(C912:C913)</f>
        <v>150000</v>
      </c>
      <c r="D911" s="40">
        <f t="shared" ref="D911" si="343">SUM(D912:D913)</f>
        <v>250000</v>
      </c>
      <c r="E911" s="40">
        <f t="shared" ref="E911" si="344">SUM(E912:E913)</f>
        <v>0</v>
      </c>
      <c r="F911" s="152">
        <f t="shared" si="339"/>
        <v>166.66666666666669</v>
      </c>
    </row>
    <row r="912" spans="1:6" s="28" customFormat="1" x14ac:dyDescent="0.2">
      <c r="A912" s="43">
        <v>488100</v>
      </c>
      <c r="B912" s="44" t="s">
        <v>758</v>
      </c>
      <c r="C912" s="53">
        <v>150000</v>
      </c>
      <c r="D912" s="45">
        <v>150000</v>
      </c>
      <c r="E912" s="53">
        <v>0</v>
      </c>
      <c r="F912" s="148">
        <f t="shared" si="339"/>
        <v>100</v>
      </c>
    </row>
    <row r="913" spans="1:6" s="28" customFormat="1" ht="40.5" x14ac:dyDescent="0.2">
      <c r="A913" s="43">
        <v>488100</v>
      </c>
      <c r="B913" s="44" t="s">
        <v>856</v>
      </c>
      <c r="C913" s="53">
        <v>0</v>
      </c>
      <c r="D913" s="45">
        <v>100000</v>
      </c>
      <c r="E913" s="53">
        <v>0</v>
      </c>
      <c r="F913" s="148">
        <v>0</v>
      </c>
    </row>
    <row r="914" spans="1:6" s="50" customFormat="1" x14ac:dyDescent="0.2">
      <c r="A914" s="41">
        <v>510000</v>
      </c>
      <c r="B914" s="46" t="s">
        <v>423</v>
      </c>
      <c r="C914" s="40">
        <f>C917+C915</f>
        <v>8000</v>
      </c>
      <c r="D914" s="40">
        <f>D917+D915</f>
        <v>9000</v>
      </c>
      <c r="E914" s="40">
        <f>E917+E915</f>
        <v>0</v>
      </c>
      <c r="F914" s="152">
        <f t="shared" ref="F914:F922" si="345">D914/C914*100</f>
        <v>112.5</v>
      </c>
    </row>
    <row r="915" spans="1:6" s="50" customFormat="1" x14ac:dyDescent="0.2">
      <c r="A915" s="41">
        <v>511000</v>
      </c>
      <c r="B915" s="46" t="s">
        <v>424</v>
      </c>
      <c r="C915" s="40">
        <f>C916+0</f>
        <v>5000</v>
      </c>
      <c r="D915" s="40">
        <f>D916+0</f>
        <v>5000</v>
      </c>
      <c r="E915" s="40">
        <f>E916+0</f>
        <v>0</v>
      </c>
      <c r="F915" s="152">
        <f t="shared" si="345"/>
        <v>100</v>
      </c>
    </row>
    <row r="916" spans="1:6" s="28" customFormat="1" x14ac:dyDescent="0.2">
      <c r="A916" s="43">
        <v>511300</v>
      </c>
      <c r="B916" s="44" t="s">
        <v>427</v>
      </c>
      <c r="C916" s="53">
        <v>5000</v>
      </c>
      <c r="D916" s="45">
        <v>5000</v>
      </c>
      <c r="E916" s="53">
        <v>0</v>
      </c>
      <c r="F916" s="148">
        <f t="shared" si="345"/>
        <v>100</v>
      </c>
    </row>
    <row r="917" spans="1:6" s="50" customFormat="1" x14ac:dyDescent="0.2">
      <c r="A917" s="41">
        <v>516000</v>
      </c>
      <c r="B917" s="46" t="s">
        <v>434</v>
      </c>
      <c r="C917" s="40">
        <f t="shared" ref="C917" si="346">C918</f>
        <v>3000</v>
      </c>
      <c r="D917" s="40">
        <f>D918</f>
        <v>4000</v>
      </c>
      <c r="E917" s="40">
        <f t="shared" ref="E917" si="347">E918</f>
        <v>0</v>
      </c>
      <c r="F917" s="152">
        <f t="shared" si="345"/>
        <v>133.33333333333331</v>
      </c>
    </row>
    <row r="918" spans="1:6" s="28" customFormat="1" x14ac:dyDescent="0.2">
      <c r="A918" s="43">
        <v>516100</v>
      </c>
      <c r="B918" s="44" t="s">
        <v>434</v>
      </c>
      <c r="C918" s="53">
        <v>3000</v>
      </c>
      <c r="D918" s="45">
        <v>4000</v>
      </c>
      <c r="E918" s="53">
        <v>0</v>
      </c>
      <c r="F918" s="148">
        <f t="shared" si="345"/>
        <v>133.33333333333331</v>
      </c>
    </row>
    <row r="919" spans="1:6" s="50" customFormat="1" x14ac:dyDescent="0.2">
      <c r="A919" s="41">
        <v>630000</v>
      </c>
      <c r="B919" s="46" t="s">
        <v>464</v>
      </c>
      <c r="C919" s="40">
        <f>0+C920</f>
        <v>23700</v>
      </c>
      <c r="D919" s="40">
        <f>0+D920</f>
        <v>0</v>
      </c>
      <c r="E919" s="40">
        <f>0+E920</f>
        <v>0</v>
      </c>
      <c r="F919" s="152">
        <f t="shared" si="345"/>
        <v>0</v>
      </c>
    </row>
    <row r="920" spans="1:6" s="50" customFormat="1" x14ac:dyDescent="0.2">
      <c r="A920" s="41">
        <v>638000</v>
      </c>
      <c r="B920" s="46" t="s">
        <v>397</v>
      </c>
      <c r="C920" s="40">
        <f t="shared" ref="C920" si="348">C921</f>
        <v>23700</v>
      </c>
      <c r="D920" s="40">
        <f>D921</f>
        <v>0</v>
      </c>
      <c r="E920" s="40">
        <f t="shared" ref="E920" si="349">E921</f>
        <v>0</v>
      </c>
      <c r="F920" s="152">
        <f t="shared" si="345"/>
        <v>0</v>
      </c>
    </row>
    <row r="921" spans="1:6" s="28" customFormat="1" x14ac:dyDescent="0.2">
      <c r="A921" s="43">
        <v>638100</v>
      </c>
      <c r="B921" s="44" t="s">
        <v>469</v>
      </c>
      <c r="C921" s="53">
        <v>23700</v>
      </c>
      <c r="D921" s="45">
        <v>0</v>
      </c>
      <c r="E921" s="53">
        <v>0</v>
      </c>
      <c r="F921" s="148">
        <f t="shared" si="345"/>
        <v>0</v>
      </c>
    </row>
    <row r="922" spans="1:6" s="28" customFormat="1" x14ac:dyDescent="0.2">
      <c r="A922" s="82"/>
      <c r="B922" s="76" t="s">
        <v>646</v>
      </c>
      <c r="C922" s="80">
        <f>C891+C910+C914+C919</f>
        <v>2416000</v>
      </c>
      <c r="D922" s="80">
        <f>D891+D910+D914+D919</f>
        <v>2619300</v>
      </c>
      <c r="E922" s="80">
        <f>E891+E910+E914+E919</f>
        <v>0</v>
      </c>
      <c r="F922" s="153">
        <f t="shared" si="345"/>
        <v>108.41473509933775</v>
      </c>
    </row>
    <row r="923" spans="1:6" s="28" customFormat="1" x14ac:dyDescent="0.2">
      <c r="A923" s="38"/>
      <c r="B923" s="39"/>
      <c r="C923" s="45"/>
      <c r="D923" s="45"/>
      <c r="E923" s="45"/>
      <c r="F923" s="147"/>
    </row>
    <row r="924" spans="1:6" s="28" customFormat="1" x14ac:dyDescent="0.2">
      <c r="A924" s="38"/>
      <c r="B924" s="39"/>
      <c r="C924" s="45"/>
      <c r="D924" s="45"/>
      <c r="E924" s="45"/>
      <c r="F924" s="147"/>
    </row>
    <row r="925" spans="1:6" s="28" customFormat="1" x14ac:dyDescent="0.2">
      <c r="A925" s="43" t="s">
        <v>580</v>
      </c>
      <c r="B925" s="46"/>
      <c r="C925" s="45"/>
      <c r="D925" s="45"/>
      <c r="E925" s="45"/>
      <c r="F925" s="147"/>
    </row>
    <row r="926" spans="1:6" s="28" customFormat="1" x14ac:dyDescent="0.2">
      <c r="A926" s="43" t="s">
        <v>509</v>
      </c>
      <c r="B926" s="46"/>
      <c r="C926" s="45"/>
      <c r="D926" s="45"/>
      <c r="E926" s="45"/>
      <c r="F926" s="147"/>
    </row>
    <row r="927" spans="1:6" s="28" customFormat="1" x14ac:dyDescent="0.2">
      <c r="A927" s="43" t="s">
        <v>521</v>
      </c>
      <c r="B927" s="46"/>
      <c r="C927" s="45"/>
      <c r="D927" s="45"/>
      <c r="E927" s="45"/>
      <c r="F927" s="147"/>
    </row>
    <row r="928" spans="1:6" s="28" customFormat="1" x14ac:dyDescent="0.2">
      <c r="A928" s="43" t="s">
        <v>581</v>
      </c>
      <c r="B928" s="46"/>
      <c r="C928" s="45"/>
      <c r="D928" s="45"/>
      <c r="E928" s="45"/>
      <c r="F928" s="147"/>
    </row>
    <row r="929" spans="1:6" s="28" customFormat="1" x14ac:dyDescent="0.2">
      <c r="A929" s="43"/>
      <c r="B929" s="72"/>
      <c r="C929" s="62"/>
      <c r="D929" s="62"/>
      <c r="E929" s="62"/>
      <c r="F929" s="149"/>
    </row>
    <row r="930" spans="1:6" s="28" customFormat="1" x14ac:dyDescent="0.2">
      <c r="A930" s="41">
        <v>410000</v>
      </c>
      <c r="B930" s="42" t="s">
        <v>357</v>
      </c>
      <c r="C930" s="40">
        <f>C931+C936+C953+C951+C955+0</f>
        <v>331839500</v>
      </c>
      <c r="D930" s="40">
        <f>D931+D936+D953+D951+D955+0</f>
        <v>359535000</v>
      </c>
      <c r="E930" s="40">
        <f>E931+E936+E953+E951+E955+0</f>
        <v>582000</v>
      </c>
      <c r="F930" s="152">
        <f t="shared" ref="F930:F954" si="350">D930/C930*100</f>
        <v>108.34605283578355</v>
      </c>
    </row>
    <row r="931" spans="1:6" s="28" customFormat="1" x14ac:dyDescent="0.2">
      <c r="A931" s="41">
        <v>411000</v>
      </c>
      <c r="B931" s="42" t="s">
        <v>474</v>
      </c>
      <c r="C931" s="40">
        <f t="shared" ref="C931" si="351">SUM(C932:C935)</f>
        <v>305400000</v>
      </c>
      <c r="D931" s="40">
        <f t="shared" ref="D931" si="352">SUM(D932:D935)</f>
        <v>326780000</v>
      </c>
      <c r="E931" s="40">
        <f>SUM(E932:E935)</f>
        <v>0</v>
      </c>
      <c r="F931" s="152">
        <f t="shared" si="350"/>
        <v>107.00065487884743</v>
      </c>
    </row>
    <row r="932" spans="1:6" s="28" customFormat="1" x14ac:dyDescent="0.2">
      <c r="A932" s="43">
        <v>411100</v>
      </c>
      <c r="B932" s="44" t="s">
        <v>358</v>
      </c>
      <c r="C932" s="53">
        <v>282500000</v>
      </c>
      <c r="D932" s="45">
        <v>302200000</v>
      </c>
      <c r="E932" s="53">
        <v>0</v>
      </c>
      <c r="F932" s="148">
        <f t="shared" si="350"/>
        <v>106.97345132743364</v>
      </c>
    </row>
    <row r="933" spans="1:6" s="28" customFormat="1" ht="40.5" x14ac:dyDescent="0.2">
      <c r="A933" s="43">
        <v>411200</v>
      </c>
      <c r="B933" s="44" t="s">
        <v>487</v>
      </c>
      <c r="C933" s="53">
        <v>11000000</v>
      </c>
      <c r="D933" s="45">
        <v>11020000</v>
      </c>
      <c r="E933" s="53">
        <v>0</v>
      </c>
      <c r="F933" s="148">
        <f t="shared" si="350"/>
        <v>100.18181818181817</v>
      </c>
    </row>
    <row r="934" spans="1:6" s="28" customFormat="1" ht="40.5" x14ac:dyDescent="0.2">
      <c r="A934" s="43">
        <v>411300</v>
      </c>
      <c r="B934" s="44" t="s">
        <v>359</v>
      </c>
      <c r="C934" s="53">
        <v>7500000</v>
      </c>
      <c r="D934" s="45">
        <v>7560000</v>
      </c>
      <c r="E934" s="53">
        <v>0</v>
      </c>
      <c r="F934" s="148">
        <f t="shared" si="350"/>
        <v>100.8</v>
      </c>
    </row>
    <row r="935" spans="1:6" s="28" customFormat="1" x14ac:dyDescent="0.2">
      <c r="A935" s="43">
        <v>411400</v>
      </c>
      <c r="B935" s="44" t="s">
        <v>360</v>
      </c>
      <c r="C935" s="53">
        <v>4400000</v>
      </c>
      <c r="D935" s="45">
        <v>6000000</v>
      </c>
      <c r="E935" s="53">
        <v>0</v>
      </c>
      <c r="F935" s="148">
        <f t="shared" si="350"/>
        <v>136.36363636363635</v>
      </c>
    </row>
    <row r="936" spans="1:6" s="28" customFormat="1" x14ac:dyDescent="0.2">
      <c r="A936" s="41">
        <v>412000</v>
      </c>
      <c r="B936" s="46" t="s">
        <v>479</v>
      </c>
      <c r="C936" s="40">
        <f t="shared" ref="C936" si="353">SUM(C937:C950)</f>
        <v>26319499.999999996</v>
      </c>
      <c r="D936" s="40">
        <f t="shared" ref="D936" si="354">SUM(D937:D950)</f>
        <v>32632000</v>
      </c>
      <c r="E936" s="40">
        <f t="shared" ref="E936" si="355">SUM(E937:E950)</f>
        <v>582000</v>
      </c>
      <c r="F936" s="152">
        <f t="shared" si="350"/>
        <v>123.98411823932827</v>
      </c>
    </row>
    <row r="937" spans="1:6" s="28" customFormat="1" x14ac:dyDescent="0.2">
      <c r="A937" s="43">
        <v>412100</v>
      </c>
      <c r="B937" s="44" t="s">
        <v>361</v>
      </c>
      <c r="C937" s="53">
        <v>900000</v>
      </c>
      <c r="D937" s="45">
        <v>1000000</v>
      </c>
      <c r="E937" s="53">
        <v>0</v>
      </c>
      <c r="F937" s="148">
        <f t="shared" si="350"/>
        <v>111.11111111111111</v>
      </c>
    </row>
    <row r="938" spans="1:6" s="28" customFormat="1" ht="40.5" x14ac:dyDescent="0.2">
      <c r="A938" s="43">
        <v>412200</v>
      </c>
      <c r="B938" s="44" t="s">
        <v>488</v>
      </c>
      <c r="C938" s="53">
        <v>7100000</v>
      </c>
      <c r="D938" s="45">
        <v>7300000</v>
      </c>
      <c r="E938" s="53">
        <v>0</v>
      </c>
      <c r="F938" s="148">
        <f t="shared" si="350"/>
        <v>102.8169014084507</v>
      </c>
    </row>
    <row r="939" spans="1:6" s="28" customFormat="1" x14ac:dyDescent="0.2">
      <c r="A939" s="43">
        <v>412300</v>
      </c>
      <c r="B939" s="44" t="s">
        <v>362</v>
      </c>
      <c r="C939" s="53">
        <v>1950000</v>
      </c>
      <c r="D939" s="45">
        <v>2000000</v>
      </c>
      <c r="E939" s="53">
        <v>0</v>
      </c>
      <c r="F939" s="148">
        <f t="shared" si="350"/>
        <v>102.56410256410255</v>
      </c>
    </row>
    <row r="940" spans="1:6" s="28" customFormat="1" x14ac:dyDescent="0.2">
      <c r="A940" s="43">
        <v>412400</v>
      </c>
      <c r="B940" s="44" t="s">
        <v>363</v>
      </c>
      <c r="C940" s="53">
        <v>5100000</v>
      </c>
      <c r="D940" s="45">
        <v>9170000</v>
      </c>
      <c r="E940" s="53">
        <v>0</v>
      </c>
      <c r="F940" s="148">
        <f t="shared" si="350"/>
        <v>179.80392156862746</v>
      </c>
    </row>
    <row r="941" spans="1:6" s="28" customFormat="1" x14ac:dyDescent="0.2">
      <c r="A941" s="43">
        <v>412500</v>
      </c>
      <c r="B941" s="44" t="s">
        <v>364</v>
      </c>
      <c r="C941" s="53">
        <v>3700000.0000000005</v>
      </c>
      <c r="D941" s="45">
        <v>4400000</v>
      </c>
      <c r="E941" s="53">
        <v>0</v>
      </c>
      <c r="F941" s="148">
        <f t="shared" si="350"/>
        <v>118.91891891891891</v>
      </c>
    </row>
    <row r="942" spans="1:6" s="28" customFormat="1" x14ac:dyDescent="0.2">
      <c r="A942" s="43">
        <v>412600</v>
      </c>
      <c r="B942" s="44" t="s">
        <v>489</v>
      </c>
      <c r="C942" s="53">
        <v>4636999.9999999963</v>
      </c>
      <c r="D942" s="45">
        <v>5000000</v>
      </c>
      <c r="E942" s="53">
        <v>10000</v>
      </c>
      <c r="F942" s="148">
        <f t="shared" si="350"/>
        <v>107.8283372870391</v>
      </c>
    </row>
    <row r="943" spans="1:6" s="28" customFormat="1" x14ac:dyDescent="0.2">
      <c r="A943" s="43">
        <v>412700</v>
      </c>
      <c r="B943" s="44" t="s">
        <v>476</v>
      </c>
      <c r="C943" s="53">
        <v>1450000</v>
      </c>
      <c r="D943" s="45">
        <v>2000000</v>
      </c>
      <c r="E943" s="53">
        <v>0</v>
      </c>
      <c r="F943" s="148">
        <f t="shared" si="350"/>
        <v>137.93103448275863</v>
      </c>
    </row>
    <row r="944" spans="1:6" s="28" customFormat="1" x14ac:dyDescent="0.2">
      <c r="A944" s="43">
        <v>412800</v>
      </c>
      <c r="B944" s="44" t="s">
        <v>490</v>
      </c>
      <c r="C944" s="53">
        <v>3000</v>
      </c>
      <c r="D944" s="45">
        <v>3000</v>
      </c>
      <c r="E944" s="53">
        <v>0</v>
      </c>
      <c r="F944" s="148">
        <f t="shared" si="350"/>
        <v>100</v>
      </c>
    </row>
    <row r="945" spans="1:6" s="28" customFormat="1" x14ac:dyDescent="0.2">
      <c r="A945" s="43">
        <v>412900</v>
      </c>
      <c r="B945" s="48" t="s">
        <v>888</v>
      </c>
      <c r="C945" s="53">
        <v>89500</v>
      </c>
      <c r="D945" s="45">
        <v>165000</v>
      </c>
      <c r="E945" s="53">
        <v>0</v>
      </c>
      <c r="F945" s="148">
        <f t="shared" si="350"/>
        <v>184.35754189944134</v>
      </c>
    </row>
    <row r="946" spans="1:6" s="28" customFormat="1" x14ac:dyDescent="0.2">
      <c r="A946" s="43">
        <v>412900</v>
      </c>
      <c r="B946" s="48" t="s">
        <v>703</v>
      </c>
      <c r="C946" s="53">
        <v>600000</v>
      </c>
      <c r="D946" s="45">
        <v>650000</v>
      </c>
      <c r="E946" s="53">
        <v>0</v>
      </c>
      <c r="F946" s="148">
        <f t="shared" si="350"/>
        <v>108.33333333333333</v>
      </c>
    </row>
    <row r="947" spans="1:6" s="28" customFormat="1" x14ac:dyDescent="0.2">
      <c r="A947" s="43">
        <v>412900</v>
      </c>
      <c r="B947" s="48" t="s">
        <v>721</v>
      </c>
      <c r="C947" s="53">
        <v>4000.0000000000005</v>
      </c>
      <c r="D947" s="45">
        <v>4000</v>
      </c>
      <c r="E947" s="53">
        <v>0</v>
      </c>
      <c r="F947" s="148">
        <f t="shared" si="350"/>
        <v>99.999999999999986</v>
      </c>
    </row>
    <row r="948" spans="1:6" s="28" customFormat="1" x14ac:dyDescent="0.2">
      <c r="A948" s="43">
        <v>412900</v>
      </c>
      <c r="B948" s="48" t="s">
        <v>722</v>
      </c>
      <c r="C948" s="53">
        <v>136000</v>
      </c>
      <c r="D948" s="45">
        <v>190000</v>
      </c>
      <c r="E948" s="53">
        <v>0</v>
      </c>
      <c r="F948" s="148">
        <f t="shared" si="350"/>
        <v>139.70588235294116</v>
      </c>
    </row>
    <row r="949" spans="1:6" s="28" customFormat="1" x14ac:dyDescent="0.2">
      <c r="A949" s="43">
        <v>412900</v>
      </c>
      <c r="B949" s="48" t="s">
        <v>723</v>
      </c>
      <c r="C949" s="53">
        <v>550000</v>
      </c>
      <c r="D949" s="45">
        <v>650000</v>
      </c>
      <c r="E949" s="53">
        <v>0</v>
      </c>
      <c r="F949" s="148">
        <f t="shared" si="350"/>
        <v>118.18181818181819</v>
      </c>
    </row>
    <row r="950" spans="1:6" s="28" customFormat="1" x14ac:dyDescent="0.2">
      <c r="A950" s="43">
        <v>412900</v>
      </c>
      <c r="B950" s="44" t="s">
        <v>705</v>
      </c>
      <c r="C950" s="53">
        <v>100000</v>
      </c>
      <c r="D950" s="45">
        <v>100000</v>
      </c>
      <c r="E950" s="53">
        <v>572000</v>
      </c>
      <c r="F950" s="148">
        <f t="shared" si="350"/>
        <v>100</v>
      </c>
    </row>
    <row r="951" spans="1:6" s="50" customFormat="1" x14ac:dyDescent="0.2">
      <c r="A951" s="41">
        <v>413000</v>
      </c>
      <c r="B951" s="46" t="s">
        <v>480</v>
      </c>
      <c r="C951" s="40">
        <f t="shared" ref="C951" si="356">C952</f>
        <v>30000</v>
      </c>
      <c r="D951" s="40">
        <f>D952</f>
        <v>30000</v>
      </c>
      <c r="E951" s="40">
        <f t="shared" ref="E951" si="357">E952</f>
        <v>0</v>
      </c>
      <c r="F951" s="152">
        <f t="shared" si="350"/>
        <v>100</v>
      </c>
    </row>
    <row r="952" spans="1:6" s="28" customFormat="1" x14ac:dyDescent="0.2">
      <c r="A952" s="43">
        <v>413900</v>
      </c>
      <c r="B952" s="44" t="s">
        <v>369</v>
      </c>
      <c r="C952" s="53">
        <v>30000</v>
      </c>
      <c r="D952" s="45">
        <v>30000</v>
      </c>
      <c r="E952" s="53">
        <v>0</v>
      </c>
      <c r="F952" s="148">
        <f t="shared" si="350"/>
        <v>100</v>
      </c>
    </row>
    <row r="953" spans="1:6" s="50" customFormat="1" x14ac:dyDescent="0.2">
      <c r="A953" s="41">
        <v>415000</v>
      </c>
      <c r="B953" s="46" t="s">
        <v>319</v>
      </c>
      <c r="C953" s="40">
        <f>SUM(C954:C954)</f>
        <v>90000</v>
      </c>
      <c r="D953" s="40">
        <f>SUM(D954:D954)</f>
        <v>90000</v>
      </c>
      <c r="E953" s="40">
        <f>SUM(E954:E954)</f>
        <v>0</v>
      </c>
      <c r="F953" s="152">
        <f t="shared" si="350"/>
        <v>100</v>
      </c>
    </row>
    <row r="954" spans="1:6" s="52" customFormat="1" x14ac:dyDescent="0.2">
      <c r="A954" s="51">
        <v>415200</v>
      </c>
      <c r="B954" s="44" t="s">
        <v>671</v>
      </c>
      <c r="C954" s="53">
        <v>90000</v>
      </c>
      <c r="D954" s="45">
        <v>90000</v>
      </c>
      <c r="E954" s="53">
        <v>0</v>
      </c>
      <c r="F954" s="148">
        <f t="shared" si="350"/>
        <v>100</v>
      </c>
    </row>
    <row r="955" spans="1:6" s="50" customFormat="1" ht="40.5" x14ac:dyDescent="0.2">
      <c r="A955" s="41">
        <v>418000</v>
      </c>
      <c r="B955" s="46" t="s">
        <v>483</v>
      </c>
      <c r="C955" s="40">
        <f t="shared" ref="C955" si="358">C956</f>
        <v>0</v>
      </c>
      <c r="D955" s="40">
        <f t="shared" ref="D955" si="359">D956</f>
        <v>3000</v>
      </c>
      <c r="E955" s="40">
        <f t="shared" ref="E955" si="360">E956</f>
        <v>0</v>
      </c>
      <c r="F955" s="152">
        <v>0</v>
      </c>
    </row>
    <row r="956" spans="1:6" s="52" customFormat="1" x14ac:dyDescent="0.2">
      <c r="A956" s="43">
        <v>418400</v>
      </c>
      <c r="B956" s="44" t="s">
        <v>418</v>
      </c>
      <c r="C956" s="53">
        <v>0</v>
      </c>
      <c r="D956" s="45">
        <v>3000</v>
      </c>
      <c r="E956" s="53">
        <v>0</v>
      </c>
      <c r="F956" s="148">
        <v>0</v>
      </c>
    </row>
    <row r="957" spans="1:6" s="50" customFormat="1" x14ac:dyDescent="0.2">
      <c r="A957" s="41">
        <v>480000</v>
      </c>
      <c r="B957" s="46" t="s">
        <v>419</v>
      </c>
      <c r="C957" s="40">
        <f t="shared" ref="C957:D958" si="361">C958</f>
        <v>3000</v>
      </c>
      <c r="D957" s="40">
        <f t="shared" si="361"/>
        <v>0</v>
      </c>
      <c r="E957" s="40">
        <f t="shared" ref="E957:E958" si="362">E958</f>
        <v>0</v>
      </c>
      <c r="F957" s="152">
        <f t="shared" ref="F957:F981" si="363">D957/C957*100</f>
        <v>0</v>
      </c>
    </row>
    <row r="958" spans="1:6" s="50" customFormat="1" x14ac:dyDescent="0.2">
      <c r="A958" s="41">
        <v>488000</v>
      </c>
      <c r="B958" s="46" t="s">
        <v>373</v>
      </c>
      <c r="C958" s="40">
        <f t="shared" si="361"/>
        <v>3000</v>
      </c>
      <c r="D958" s="40">
        <f t="shared" si="361"/>
        <v>0</v>
      </c>
      <c r="E958" s="40">
        <f t="shared" si="362"/>
        <v>0</v>
      </c>
      <c r="F958" s="152">
        <f t="shared" si="363"/>
        <v>0</v>
      </c>
    </row>
    <row r="959" spans="1:6" s="52" customFormat="1" x14ac:dyDescent="0.2">
      <c r="A959" s="43">
        <v>488100</v>
      </c>
      <c r="B959" s="265" t="s">
        <v>373</v>
      </c>
      <c r="C959" s="53">
        <v>3000</v>
      </c>
      <c r="D959" s="45">
        <v>0</v>
      </c>
      <c r="E959" s="53">
        <v>0</v>
      </c>
      <c r="F959" s="148">
        <f t="shared" si="363"/>
        <v>0</v>
      </c>
    </row>
    <row r="960" spans="1:6" s="28" customFormat="1" x14ac:dyDescent="0.2">
      <c r="A960" s="41">
        <v>510000</v>
      </c>
      <c r="B960" s="46" t="s">
        <v>423</v>
      </c>
      <c r="C960" s="40">
        <f>C961+C969+0+C967</f>
        <v>33397099.999999996</v>
      </c>
      <c r="D960" s="40">
        <f>D961+D969+0+D967</f>
        <v>21150000</v>
      </c>
      <c r="E960" s="40">
        <f>E961+E969+0+E967</f>
        <v>2738000</v>
      </c>
      <c r="F960" s="152">
        <f t="shared" si="363"/>
        <v>63.32885190630325</v>
      </c>
    </row>
    <row r="961" spans="1:6" s="28" customFormat="1" x14ac:dyDescent="0.2">
      <c r="A961" s="41">
        <v>511000</v>
      </c>
      <c r="B961" s="46" t="s">
        <v>424</v>
      </c>
      <c r="C961" s="40">
        <f>SUM(C962:C966)</f>
        <v>31867099.999999996</v>
      </c>
      <c r="D961" s="40">
        <f>SUM(D962:D966)</f>
        <v>18300000</v>
      </c>
      <c r="E961" s="40">
        <f>SUM(E962:E966)</f>
        <v>2288000</v>
      </c>
      <c r="F961" s="152">
        <f t="shared" si="363"/>
        <v>57.425997345224388</v>
      </c>
    </row>
    <row r="962" spans="1:6" s="28" customFormat="1" x14ac:dyDescent="0.2">
      <c r="A962" s="43">
        <v>511100</v>
      </c>
      <c r="B962" s="44" t="s">
        <v>425</v>
      </c>
      <c r="C962" s="53">
        <v>2000000</v>
      </c>
      <c r="D962" s="45">
        <v>2000000</v>
      </c>
      <c r="E962" s="53">
        <v>200000</v>
      </c>
      <c r="F962" s="148">
        <f t="shared" si="363"/>
        <v>100</v>
      </c>
    </row>
    <row r="963" spans="1:6" s="28" customFormat="1" x14ac:dyDescent="0.2">
      <c r="A963" s="43">
        <v>511200</v>
      </c>
      <c r="B963" s="44" t="s">
        <v>426</v>
      </c>
      <c r="C963" s="53">
        <v>550000</v>
      </c>
      <c r="D963" s="45">
        <v>1200000</v>
      </c>
      <c r="E963" s="53">
        <v>700000</v>
      </c>
      <c r="F963" s="148">
        <f t="shared" si="363"/>
        <v>218.18181818181816</v>
      </c>
    </row>
    <row r="964" spans="1:6" s="28" customFormat="1" x14ac:dyDescent="0.2">
      <c r="A964" s="43">
        <v>511300</v>
      </c>
      <c r="B964" s="44" t="s">
        <v>427</v>
      </c>
      <c r="C964" s="53">
        <v>27909999.999999996</v>
      </c>
      <c r="D964" s="45">
        <v>15100000</v>
      </c>
      <c r="E964" s="53">
        <v>1388000</v>
      </c>
      <c r="F964" s="148">
        <f t="shared" si="363"/>
        <v>54.102472232174861</v>
      </c>
    </row>
    <row r="965" spans="1:6" s="28" customFormat="1" x14ac:dyDescent="0.2">
      <c r="A965" s="43">
        <v>511400</v>
      </c>
      <c r="B965" s="44" t="s">
        <v>428</v>
      </c>
      <c r="C965" s="53">
        <v>1400000</v>
      </c>
      <c r="D965" s="53">
        <v>0</v>
      </c>
      <c r="E965" s="53">
        <v>0</v>
      </c>
      <c r="F965" s="148">
        <f t="shared" si="363"/>
        <v>0</v>
      </c>
    </row>
    <row r="966" spans="1:6" s="28" customFormat="1" x14ac:dyDescent="0.2">
      <c r="A966" s="43">
        <v>511700</v>
      </c>
      <c r="B966" s="44" t="s">
        <v>759</v>
      </c>
      <c r="C966" s="53">
        <v>7100</v>
      </c>
      <c r="D966" s="45">
        <v>0</v>
      </c>
      <c r="E966" s="53">
        <v>0</v>
      </c>
      <c r="F966" s="148">
        <f t="shared" si="363"/>
        <v>0</v>
      </c>
    </row>
    <row r="967" spans="1:6" s="50" customFormat="1" x14ac:dyDescent="0.2">
      <c r="A967" s="41">
        <v>513000</v>
      </c>
      <c r="B967" s="46" t="s">
        <v>432</v>
      </c>
      <c r="C967" s="40">
        <f t="shared" ref="C967" si="364">C968</f>
        <v>850000</v>
      </c>
      <c r="D967" s="40">
        <f t="shared" ref="D967" si="365">D968</f>
        <v>850000</v>
      </c>
      <c r="E967" s="40">
        <f t="shared" ref="E967" si="366">E968</f>
        <v>0</v>
      </c>
      <c r="F967" s="152">
        <f t="shared" si="363"/>
        <v>100</v>
      </c>
    </row>
    <row r="968" spans="1:6" s="28" customFormat="1" x14ac:dyDescent="0.2">
      <c r="A968" s="43">
        <v>513700</v>
      </c>
      <c r="B968" s="44" t="s">
        <v>760</v>
      </c>
      <c r="C968" s="53">
        <v>850000</v>
      </c>
      <c r="D968" s="45">
        <v>850000</v>
      </c>
      <c r="E968" s="53">
        <v>0</v>
      </c>
      <c r="F968" s="148">
        <f t="shared" si="363"/>
        <v>100</v>
      </c>
    </row>
    <row r="969" spans="1:6" s="52" customFormat="1" x14ac:dyDescent="0.2">
      <c r="A969" s="41">
        <v>516000</v>
      </c>
      <c r="B969" s="46" t="s">
        <v>434</v>
      </c>
      <c r="C969" s="90">
        <f t="shared" ref="C969" si="367">C970</f>
        <v>680000</v>
      </c>
      <c r="D969" s="90">
        <f t="shared" ref="D969" si="368">D970</f>
        <v>2000000</v>
      </c>
      <c r="E969" s="90">
        <f t="shared" ref="E969" si="369">E970</f>
        <v>450000</v>
      </c>
      <c r="F969" s="152">
        <f t="shared" si="363"/>
        <v>294.11764705882354</v>
      </c>
    </row>
    <row r="970" spans="1:6" s="52" customFormat="1" x14ac:dyDescent="0.2">
      <c r="A970" s="43">
        <v>516100</v>
      </c>
      <c r="B970" s="44" t="s">
        <v>434</v>
      </c>
      <c r="C970" s="53">
        <v>680000</v>
      </c>
      <c r="D970" s="45">
        <v>2000000</v>
      </c>
      <c r="E970" s="53">
        <v>450000</v>
      </c>
      <c r="F970" s="148">
        <f t="shared" si="363"/>
        <v>294.11764705882354</v>
      </c>
    </row>
    <row r="971" spans="1:6" s="50" customFormat="1" x14ac:dyDescent="0.2">
      <c r="A971" s="41">
        <v>620000</v>
      </c>
      <c r="B971" s="46" t="s">
        <v>452</v>
      </c>
      <c r="C971" s="40">
        <f t="shared" ref="C971" si="370">C972</f>
        <v>5100000</v>
      </c>
      <c r="D971" s="40">
        <f t="shared" ref="D971" si="371">D972</f>
        <v>5150000</v>
      </c>
      <c r="E971" s="40">
        <f t="shared" ref="E971" si="372">E972</f>
        <v>0</v>
      </c>
      <c r="F971" s="152">
        <f t="shared" si="363"/>
        <v>100.98039215686273</v>
      </c>
    </row>
    <row r="972" spans="1:6" s="50" customFormat="1" x14ac:dyDescent="0.2">
      <c r="A972" s="41">
        <v>621000</v>
      </c>
      <c r="B972" s="46" t="s">
        <v>390</v>
      </c>
      <c r="C972" s="40">
        <f>0+C973</f>
        <v>5100000</v>
      </c>
      <c r="D972" s="40">
        <f>0+D973</f>
        <v>5150000</v>
      </c>
      <c r="E972" s="40">
        <f>0+E973</f>
        <v>0</v>
      </c>
      <c r="F972" s="152">
        <f t="shared" si="363"/>
        <v>100.98039215686273</v>
      </c>
    </row>
    <row r="973" spans="1:6" s="52" customFormat="1" x14ac:dyDescent="0.2">
      <c r="A973" s="47">
        <v>621900</v>
      </c>
      <c r="B973" s="44" t="s">
        <v>456</v>
      </c>
      <c r="C973" s="53">
        <v>5100000</v>
      </c>
      <c r="D973" s="45">
        <v>5150000</v>
      </c>
      <c r="E973" s="53">
        <v>0</v>
      </c>
      <c r="F973" s="148">
        <f t="shared" si="363"/>
        <v>100.98039215686273</v>
      </c>
    </row>
    <row r="974" spans="1:6" s="50" customFormat="1" x14ac:dyDescent="0.2">
      <c r="A974" s="41">
        <v>630000</v>
      </c>
      <c r="B974" s="46" t="s">
        <v>464</v>
      </c>
      <c r="C974" s="40">
        <f>C975+C979</f>
        <v>3576600</v>
      </c>
      <c r="D974" s="40">
        <f>D975+D979</f>
        <v>4890000</v>
      </c>
      <c r="E974" s="40">
        <f>E975+E979</f>
        <v>0</v>
      </c>
      <c r="F974" s="152">
        <f t="shared" si="363"/>
        <v>136.72202650561985</v>
      </c>
    </row>
    <row r="975" spans="1:6" s="50" customFormat="1" x14ac:dyDescent="0.2">
      <c r="A975" s="41">
        <v>631000</v>
      </c>
      <c r="B975" s="46" t="s">
        <v>396</v>
      </c>
      <c r="C975" s="40">
        <f>C976+0+C978+C977</f>
        <v>155600</v>
      </c>
      <c r="D975" s="40">
        <f>D976+0+D978+D977</f>
        <v>150000</v>
      </c>
      <c r="E975" s="40">
        <f>E976+0+E978+E977</f>
        <v>0</v>
      </c>
      <c r="F975" s="152">
        <f t="shared" si="363"/>
        <v>96.401028277634964</v>
      </c>
    </row>
    <row r="976" spans="1:6" s="52" customFormat="1" x14ac:dyDescent="0.2">
      <c r="A976" s="43">
        <v>631100</v>
      </c>
      <c r="B976" s="44" t="s">
        <v>466</v>
      </c>
      <c r="C976" s="53">
        <v>150000</v>
      </c>
      <c r="D976" s="45">
        <v>150000</v>
      </c>
      <c r="E976" s="53">
        <v>0</v>
      </c>
      <c r="F976" s="148">
        <f t="shared" si="363"/>
        <v>100</v>
      </c>
    </row>
    <row r="977" spans="1:6" s="52" customFormat="1" x14ac:dyDescent="0.2">
      <c r="A977" s="43">
        <v>631200</v>
      </c>
      <c r="B977" s="44" t="s">
        <v>467</v>
      </c>
      <c r="C977" s="53">
        <v>100</v>
      </c>
      <c r="D977" s="45">
        <v>0</v>
      </c>
      <c r="E977" s="53">
        <v>0</v>
      </c>
      <c r="F977" s="148">
        <f t="shared" si="363"/>
        <v>0</v>
      </c>
    </row>
    <row r="978" spans="1:6" s="52" customFormat="1" x14ac:dyDescent="0.2">
      <c r="A978" s="43">
        <v>631300</v>
      </c>
      <c r="B978" s="44" t="s">
        <v>468</v>
      </c>
      <c r="C978" s="53">
        <v>5500</v>
      </c>
      <c r="D978" s="45">
        <v>0</v>
      </c>
      <c r="E978" s="53">
        <v>0</v>
      </c>
      <c r="F978" s="148">
        <f t="shared" si="363"/>
        <v>0</v>
      </c>
    </row>
    <row r="979" spans="1:6" s="50" customFormat="1" x14ac:dyDescent="0.2">
      <c r="A979" s="41">
        <v>638000</v>
      </c>
      <c r="B979" s="46" t="s">
        <v>397</v>
      </c>
      <c r="C979" s="40">
        <f t="shared" ref="C979" si="373">C980</f>
        <v>3421000</v>
      </c>
      <c r="D979" s="40">
        <f t="shared" ref="D979" si="374">D980</f>
        <v>4740000</v>
      </c>
      <c r="E979" s="40">
        <f t="shared" ref="E979" si="375">E980</f>
        <v>0</v>
      </c>
      <c r="F979" s="152">
        <f t="shared" si="363"/>
        <v>138.55597778427361</v>
      </c>
    </row>
    <row r="980" spans="1:6" s="52" customFormat="1" x14ac:dyDescent="0.2">
      <c r="A980" s="43">
        <v>638100</v>
      </c>
      <c r="B980" s="44" t="s">
        <v>469</v>
      </c>
      <c r="C980" s="53">
        <v>3421000</v>
      </c>
      <c r="D980" s="45">
        <v>4740000</v>
      </c>
      <c r="E980" s="53">
        <v>0</v>
      </c>
      <c r="F980" s="148">
        <f t="shared" si="363"/>
        <v>138.55597778427361</v>
      </c>
    </row>
    <row r="981" spans="1:6" s="28" customFormat="1" x14ac:dyDescent="0.2">
      <c r="A981" s="82"/>
      <c r="B981" s="76" t="s">
        <v>646</v>
      </c>
      <c r="C981" s="80">
        <f>C930+C960+C974+C957+C971</f>
        <v>373916200</v>
      </c>
      <c r="D981" s="80">
        <f>D930+D960+D974+D957+D971</f>
        <v>390725000</v>
      </c>
      <c r="E981" s="80">
        <f>E930+E960+E974+E957+E971</f>
        <v>3320000</v>
      </c>
      <c r="F981" s="153">
        <f t="shared" si="363"/>
        <v>104.49533879516319</v>
      </c>
    </row>
    <row r="982" spans="1:6" s="28" customFormat="1" x14ac:dyDescent="0.2">
      <c r="A982" s="61"/>
      <c r="B982" s="91"/>
      <c r="C982" s="62"/>
      <c r="D982" s="62"/>
      <c r="E982" s="62"/>
      <c r="F982" s="149"/>
    </row>
    <row r="983" spans="1:6" s="28" customFormat="1" x14ac:dyDescent="0.2">
      <c r="A983" s="38"/>
      <c r="B983" s="39"/>
      <c r="C983" s="45"/>
      <c r="D983" s="45"/>
      <c r="E983" s="45"/>
      <c r="F983" s="147"/>
    </row>
    <row r="984" spans="1:6" s="28" customFormat="1" x14ac:dyDescent="0.2">
      <c r="A984" s="43" t="s">
        <v>921</v>
      </c>
      <c r="B984" s="46"/>
      <c r="C984" s="45"/>
      <c r="D984" s="45"/>
      <c r="E984" s="45"/>
      <c r="F984" s="147"/>
    </row>
    <row r="985" spans="1:6" s="28" customFormat="1" x14ac:dyDescent="0.2">
      <c r="A985" s="43" t="s">
        <v>510</v>
      </c>
      <c r="B985" s="46"/>
      <c r="C985" s="45"/>
      <c r="D985" s="45"/>
      <c r="E985" s="45"/>
      <c r="F985" s="147"/>
    </row>
    <row r="986" spans="1:6" s="28" customFormat="1" x14ac:dyDescent="0.2">
      <c r="A986" s="43" t="s">
        <v>741</v>
      </c>
      <c r="B986" s="46"/>
      <c r="C986" s="45"/>
      <c r="D986" s="45"/>
      <c r="E986" s="45"/>
      <c r="F986" s="147"/>
    </row>
    <row r="987" spans="1:6" s="28" customFormat="1" x14ac:dyDescent="0.2">
      <c r="A987" s="43" t="s">
        <v>579</v>
      </c>
      <c r="B987" s="46"/>
      <c r="C987" s="45"/>
      <c r="D987" s="45"/>
      <c r="E987" s="45"/>
      <c r="F987" s="147"/>
    </row>
    <row r="988" spans="1:6" s="28" customFormat="1" x14ac:dyDescent="0.2">
      <c r="A988" s="43"/>
      <c r="B988" s="72"/>
      <c r="C988" s="62"/>
      <c r="D988" s="62"/>
      <c r="E988" s="62"/>
      <c r="F988" s="149"/>
    </row>
    <row r="989" spans="1:6" s="28" customFormat="1" x14ac:dyDescent="0.2">
      <c r="A989" s="41">
        <v>410000</v>
      </c>
      <c r="B989" s="42" t="s">
        <v>357</v>
      </c>
      <c r="C989" s="40">
        <f>C990+C995+C1013+0+C1011+0</f>
        <v>9188200.0000000019</v>
      </c>
      <c r="D989" s="40">
        <f>D990+D995+D1013+0+D1011+0</f>
        <v>9697700</v>
      </c>
      <c r="E989" s="40">
        <f>E990+E995+E1013+0+E1011+0</f>
        <v>0</v>
      </c>
      <c r="F989" s="152">
        <f t="shared" ref="F989:F1020" si="376">D989/C989*100</f>
        <v>105.54515574323587</v>
      </c>
    </row>
    <row r="990" spans="1:6" s="28" customFormat="1" x14ac:dyDescent="0.2">
      <c r="A990" s="41">
        <v>411000</v>
      </c>
      <c r="B990" s="42" t="s">
        <v>474</v>
      </c>
      <c r="C990" s="40">
        <f t="shared" ref="C990" si="377">SUM(C991:C994)</f>
        <v>3388599.9999999995</v>
      </c>
      <c r="D990" s="40">
        <f t="shared" ref="D990" si="378">SUM(D991:D994)</f>
        <v>3540000</v>
      </c>
      <c r="E990" s="40">
        <f t="shared" ref="E990" si="379">SUM(E991:E994)</f>
        <v>0</v>
      </c>
      <c r="F990" s="152">
        <f t="shared" si="376"/>
        <v>104.46792185563361</v>
      </c>
    </row>
    <row r="991" spans="1:6" s="28" customFormat="1" x14ac:dyDescent="0.2">
      <c r="A991" s="43">
        <v>411100</v>
      </c>
      <c r="B991" s="44" t="s">
        <v>358</v>
      </c>
      <c r="C991" s="53">
        <v>3073000</v>
      </c>
      <c r="D991" s="45">
        <v>3237000</v>
      </c>
      <c r="E991" s="53">
        <v>0</v>
      </c>
      <c r="F991" s="148">
        <f t="shared" si="376"/>
        <v>105.33680442564271</v>
      </c>
    </row>
    <row r="992" spans="1:6" s="28" customFormat="1" ht="40.5" x14ac:dyDescent="0.2">
      <c r="A992" s="43">
        <v>411200</v>
      </c>
      <c r="B992" s="44" t="s">
        <v>487</v>
      </c>
      <c r="C992" s="53">
        <v>80000</v>
      </c>
      <c r="D992" s="45">
        <v>80000</v>
      </c>
      <c r="E992" s="53">
        <v>0</v>
      </c>
      <c r="F992" s="148">
        <f t="shared" si="376"/>
        <v>100</v>
      </c>
    </row>
    <row r="993" spans="1:6" s="28" customFormat="1" ht="40.5" x14ac:dyDescent="0.2">
      <c r="A993" s="43">
        <v>411300</v>
      </c>
      <c r="B993" s="44" t="s">
        <v>359</v>
      </c>
      <c r="C993" s="53">
        <v>188399.99999999965</v>
      </c>
      <c r="D993" s="45">
        <v>190000</v>
      </c>
      <c r="E993" s="53">
        <v>0</v>
      </c>
      <c r="F993" s="148">
        <f t="shared" si="376"/>
        <v>100.8492569002125</v>
      </c>
    </row>
    <row r="994" spans="1:6" s="28" customFormat="1" x14ac:dyDescent="0.2">
      <c r="A994" s="43">
        <v>411400</v>
      </c>
      <c r="B994" s="44" t="s">
        <v>360</v>
      </c>
      <c r="C994" s="53">
        <v>47199.999999999964</v>
      </c>
      <c r="D994" s="45">
        <v>33000</v>
      </c>
      <c r="E994" s="53">
        <v>0</v>
      </c>
      <c r="F994" s="148">
        <f t="shared" si="376"/>
        <v>69.915254237288195</v>
      </c>
    </row>
    <row r="995" spans="1:6" s="28" customFormat="1" x14ac:dyDescent="0.2">
      <c r="A995" s="41">
        <v>412000</v>
      </c>
      <c r="B995" s="46" t="s">
        <v>479</v>
      </c>
      <c r="C995" s="40">
        <f>SUM(C996:C1010)</f>
        <v>3800700.0000000028</v>
      </c>
      <c r="D995" s="40">
        <f>SUM(D996:D1010)</f>
        <v>3820199.9999999991</v>
      </c>
      <c r="E995" s="40">
        <f>SUM(E996:E1010)</f>
        <v>0</v>
      </c>
      <c r="F995" s="152">
        <f t="shared" si="376"/>
        <v>100.51306338306092</v>
      </c>
    </row>
    <row r="996" spans="1:6" s="28" customFormat="1" x14ac:dyDescent="0.2">
      <c r="A996" s="43">
        <v>412100</v>
      </c>
      <c r="B996" s="44" t="s">
        <v>361</v>
      </c>
      <c r="C996" s="53">
        <v>7999.9999999999982</v>
      </c>
      <c r="D996" s="45">
        <v>7999.9999999999982</v>
      </c>
      <c r="E996" s="53">
        <v>0</v>
      </c>
      <c r="F996" s="148">
        <f t="shared" si="376"/>
        <v>100</v>
      </c>
    </row>
    <row r="997" spans="1:6" s="28" customFormat="1" ht="40.5" x14ac:dyDescent="0.2">
      <c r="A997" s="43">
        <v>412200</v>
      </c>
      <c r="B997" s="44" t="s">
        <v>488</v>
      </c>
      <c r="C997" s="53">
        <v>77000</v>
      </c>
      <c r="D997" s="45">
        <v>78000</v>
      </c>
      <c r="E997" s="53">
        <v>0</v>
      </c>
      <c r="F997" s="148">
        <f t="shared" si="376"/>
        <v>101.29870129870129</v>
      </c>
    </row>
    <row r="998" spans="1:6" s="28" customFormat="1" x14ac:dyDescent="0.2">
      <c r="A998" s="43">
        <v>412300</v>
      </c>
      <c r="B998" s="44" t="s">
        <v>362</v>
      </c>
      <c r="C998" s="53">
        <v>26500.000000000029</v>
      </c>
      <c r="D998" s="45">
        <v>30000</v>
      </c>
      <c r="E998" s="53">
        <v>0</v>
      </c>
      <c r="F998" s="148">
        <f t="shared" si="376"/>
        <v>113.20754716981121</v>
      </c>
    </row>
    <row r="999" spans="1:6" s="28" customFormat="1" x14ac:dyDescent="0.2">
      <c r="A999" s="43">
        <v>412500</v>
      </c>
      <c r="B999" s="44" t="s">
        <v>364</v>
      </c>
      <c r="C999" s="53">
        <v>14999.999999999993</v>
      </c>
      <c r="D999" s="45">
        <v>20000</v>
      </c>
      <c r="E999" s="53">
        <v>0</v>
      </c>
      <c r="F999" s="148">
        <f t="shared" si="376"/>
        <v>133.3333333333334</v>
      </c>
    </row>
    <row r="1000" spans="1:6" s="28" customFormat="1" x14ac:dyDescent="0.2">
      <c r="A1000" s="43">
        <v>412600</v>
      </c>
      <c r="B1000" s="44" t="s">
        <v>489</v>
      </c>
      <c r="C1000" s="53">
        <v>65000</v>
      </c>
      <c r="D1000" s="45">
        <v>75000</v>
      </c>
      <c r="E1000" s="53">
        <v>0</v>
      </c>
      <c r="F1000" s="148">
        <f t="shared" si="376"/>
        <v>115.38461538461537</v>
      </c>
    </row>
    <row r="1001" spans="1:6" s="28" customFormat="1" x14ac:dyDescent="0.2">
      <c r="A1001" s="43">
        <v>412700</v>
      </c>
      <c r="B1001" s="44" t="s">
        <v>476</v>
      </c>
      <c r="C1001" s="53">
        <v>3100000.0000000028</v>
      </c>
      <c r="D1001" s="45">
        <v>3099999.9999999991</v>
      </c>
      <c r="E1001" s="53">
        <v>0</v>
      </c>
      <c r="F1001" s="148">
        <f t="shared" si="376"/>
        <v>99.999999999999872</v>
      </c>
    </row>
    <row r="1002" spans="1:6" s="28" customFormat="1" x14ac:dyDescent="0.2">
      <c r="A1002" s="43">
        <v>412700</v>
      </c>
      <c r="B1002" s="44" t="s">
        <v>922</v>
      </c>
      <c r="C1002" s="53">
        <v>43000</v>
      </c>
      <c r="D1002" s="45">
        <v>43000</v>
      </c>
      <c r="E1002" s="53">
        <v>0</v>
      </c>
      <c r="F1002" s="148">
        <f t="shared" si="376"/>
        <v>100</v>
      </c>
    </row>
    <row r="1003" spans="1:6" s="28" customFormat="1" x14ac:dyDescent="0.2">
      <c r="A1003" s="43">
        <v>412700</v>
      </c>
      <c r="B1003" s="44" t="s">
        <v>923</v>
      </c>
      <c r="C1003" s="53">
        <v>100000</v>
      </c>
      <c r="D1003" s="45">
        <v>100000</v>
      </c>
      <c r="E1003" s="53">
        <v>0</v>
      </c>
      <c r="F1003" s="148">
        <f t="shared" si="376"/>
        <v>100</v>
      </c>
    </row>
    <row r="1004" spans="1:6" s="28" customFormat="1" x14ac:dyDescent="0.2">
      <c r="A1004" s="43">
        <v>412700</v>
      </c>
      <c r="B1004" s="44" t="s">
        <v>761</v>
      </c>
      <c r="C1004" s="53">
        <v>100000</v>
      </c>
      <c r="D1004" s="45">
        <v>100000</v>
      </c>
      <c r="E1004" s="53">
        <v>0</v>
      </c>
      <c r="F1004" s="148">
        <f t="shared" si="376"/>
        <v>100</v>
      </c>
    </row>
    <row r="1005" spans="1:6" s="28" customFormat="1" x14ac:dyDescent="0.2">
      <c r="A1005" s="43">
        <v>412900</v>
      </c>
      <c r="B1005" s="48" t="s">
        <v>888</v>
      </c>
      <c r="C1005" s="53">
        <v>3200</v>
      </c>
      <c r="D1005" s="45">
        <v>3200</v>
      </c>
      <c r="E1005" s="53">
        <v>0</v>
      </c>
      <c r="F1005" s="148">
        <f t="shared" si="376"/>
        <v>100</v>
      </c>
    </row>
    <row r="1006" spans="1:6" s="28" customFormat="1" x14ac:dyDescent="0.2">
      <c r="A1006" s="43">
        <v>412900</v>
      </c>
      <c r="B1006" s="48" t="s">
        <v>703</v>
      </c>
      <c r="C1006" s="53">
        <v>200000</v>
      </c>
      <c r="D1006" s="45">
        <v>200000</v>
      </c>
      <c r="E1006" s="53">
        <v>0</v>
      </c>
      <c r="F1006" s="148">
        <f t="shared" si="376"/>
        <v>100</v>
      </c>
    </row>
    <row r="1007" spans="1:6" s="28" customFormat="1" x14ac:dyDescent="0.2">
      <c r="A1007" s="43">
        <v>412900</v>
      </c>
      <c r="B1007" s="48" t="s">
        <v>721</v>
      </c>
      <c r="C1007" s="53">
        <v>4000</v>
      </c>
      <c r="D1007" s="45">
        <v>4000</v>
      </c>
      <c r="E1007" s="53">
        <v>0</v>
      </c>
      <c r="F1007" s="148">
        <f t="shared" si="376"/>
        <v>100</v>
      </c>
    </row>
    <row r="1008" spans="1:6" s="28" customFormat="1" ht="40.5" x14ac:dyDescent="0.2">
      <c r="A1008" s="43">
        <v>412900</v>
      </c>
      <c r="B1008" s="48" t="s">
        <v>924</v>
      </c>
      <c r="C1008" s="53">
        <v>50000.000000000007</v>
      </c>
      <c r="D1008" s="45">
        <v>50000.000000000007</v>
      </c>
      <c r="E1008" s="53">
        <v>0</v>
      </c>
      <c r="F1008" s="148">
        <f t="shared" si="376"/>
        <v>100</v>
      </c>
    </row>
    <row r="1009" spans="1:6" s="28" customFormat="1" x14ac:dyDescent="0.2">
      <c r="A1009" s="43">
        <v>412900</v>
      </c>
      <c r="B1009" s="48" t="s">
        <v>722</v>
      </c>
      <c r="C1009" s="53">
        <v>3500</v>
      </c>
      <c r="D1009" s="45">
        <v>3500</v>
      </c>
      <c r="E1009" s="53">
        <v>0</v>
      </c>
      <c r="F1009" s="148">
        <f t="shared" si="376"/>
        <v>100</v>
      </c>
    </row>
    <row r="1010" spans="1:6" s="28" customFormat="1" x14ac:dyDescent="0.2">
      <c r="A1010" s="43">
        <v>412900</v>
      </c>
      <c r="B1010" s="44" t="s">
        <v>723</v>
      </c>
      <c r="C1010" s="53">
        <v>5500</v>
      </c>
      <c r="D1010" s="45">
        <v>5500</v>
      </c>
      <c r="E1010" s="53">
        <v>0</v>
      </c>
      <c r="F1010" s="148">
        <f t="shared" si="376"/>
        <v>100</v>
      </c>
    </row>
    <row r="1011" spans="1:6" s="50" customFormat="1" x14ac:dyDescent="0.2">
      <c r="A1011" s="41">
        <v>414000</v>
      </c>
      <c r="B1011" s="46" t="s">
        <v>374</v>
      </c>
      <c r="C1011" s="40">
        <f>C1012+0</f>
        <v>50000</v>
      </c>
      <c r="D1011" s="40">
        <f>D1012+0</f>
        <v>50000</v>
      </c>
      <c r="E1011" s="40">
        <f>E1012+0</f>
        <v>0</v>
      </c>
      <c r="F1011" s="152">
        <f t="shared" si="376"/>
        <v>100</v>
      </c>
    </row>
    <row r="1012" spans="1:6" s="28" customFormat="1" x14ac:dyDescent="0.2">
      <c r="A1012" s="43">
        <v>414100</v>
      </c>
      <c r="B1012" s="44" t="s">
        <v>762</v>
      </c>
      <c r="C1012" s="53">
        <v>50000</v>
      </c>
      <c r="D1012" s="45">
        <v>50000</v>
      </c>
      <c r="E1012" s="53">
        <v>0</v>
      </c>
      <c r="F1012" s="148">
        <f t="shared" si="376"/>
        <v>100</v>
      </c>
    </row>
    <row r="1013" spans="1:6" s="50" customFormat="1" x14ac:dyDescent="0.2">
      <c r="A1013" s="41">
        <v>415000</v>
      </c>
      <c r="B1013" s="46" t="s">
        <v>319</v>
      </c>
      <c r="C1013" s="40">
        <f>SUM(C1014:C1019)</f>
        <v>1948900.0000000005</v>
      </c>
      <c r="D1013" s="40">
        <f>SUM(D1014:D1019)</f>
        <v>2287500</v>
      </c>
      <c r="E1013" s="40">
        <f>SUM(E1014:E1019)</f>
        <v>0</v>
      </c>
      <c r="F1013" s="152">
        <f t="shared" si="376"/>
        <v>117.37390322746162</v>
      </c>
    </row>
    <row r="1014" spans="1:6" s="28" customFormat="1" x14ac:dyDescent="0.2">
      <c r="A1014" s="43">
        <v>415200</v>
      </c>
      <c r="B1014" s="44" t="s">
        <v>763</v>
      </c>
      <c r="C1014" s="53">
        <v>50000</v>
      </c>
      <c r="D1014" s="45">
        <v>50000</v>
      </c>
      <c r="E1014" s="53">
        <v>0</v>
      </c>
      <c r="F1014" s="148">
        <f t="shared" si="376"/>
        <v>100</v>
      </c>
    </row>
    <row r="1015" spans="1:6" s="28" customFormat="1" x14ac:dyDescent="0.2">
      <c r="A1015" s="43">
        <v>415200</v>
      </c>
      <c r="B1015" s="44" t="s">
        <v>672</v>
      </c>
      <c r="C1015" s="53">
        <v>500000</v>
      </c>
      <c r="D1015" s="45">
        <v>500000</v>
      </c>
      <c r="E1015" s="53">
        <v>0</v>
      </c>
      <c r="F1015" s="148">
        <f t="shared" si="376"/>
        <v>100</v>
      </c>
    </row>
    <row r="1016" spans="1:6" s="28" customFormat="1" x14ac:dyDescent="0.2">
      <c r="A1016" s="43">
        <v>415200</v>
      </c>
      <c r="B1016" s="44" t="s">
        <v>673</v>
      </c>
      <c r="C1016" s="53">
        <v>100000</v>
      </c>
      <c r="D1016" s="45">
        <v>100000</v>
      </c>
      <c r="E1016" s="53">
        <v>0</v>
      </c>
      <c r="F1016" s="148">
        <f t="shared" si="376"/>
        <v>100</v>
      </c>
    </row>
    <row r="1017" spans="1:6" s="28" customFormat="1" x14ac:dyDescent="0.2">
      <c r="A1017" s="43">
        <v>415200</v>
      </c>
      <c r="B1017" s="44" t="s">
        <v>925</v>
      </c>
      <c r="C1017" s="53">
        <v>24000</v>
      </c>
      <c r="D1017" s="45">
        <v>24000</v>
      </c>
      <c r="E1017" s="53">
        <v>0</v>
      </c>
      <c r="F1017" s="148">
        <f t="shared" si="376"/>
        <v>100</v>
      </c>
    </row>
    <row r="1018" spans="1:6" s="28" customFormat="1" x14ac:dyDescent="0.2">
      <c r="A1018" s="43">
        <v>415200</v>
      </c>
      <c r="B1018" s="44" t="s">
        <v>668</v>
      </c>
      <c r="C1018" s="53">
        <v>5700</v>
      </c>
      <c r="D1018" s="45">
        <v>5700</v>
      </c>
      <c r="E1018" s="53">
        <v>0</v>
      </c>
      <c r="F1018" s="148">
        <f t="shared" si="376"/>
        <v>100</v>
      </c>
    </row>
    <row r="1019" spans="1:6" s="28" customFormat="1" x14ac:dyDescent="0.2">
      <c r="A1019" s="43">
        <v>415200</v>
      </c>
      <c r="B1019" s="44" t="s">
        <v>674</v>
      </c>
      <c r="C1019" s="53">
        <v>1269200.0000000005</v>
      </c>
      <c r="D1019" s="45">
        <v>1607800</v>
      </c>
      <c r="E1019" s="53">
        <v>0</v>
      </c>
      <c r="F1019" s="148">
        <f t="shared" si="376"/>
        <v>126.67822250236365</v>
      </c>
    </row>
    <row r="1020" spans="1:6" s="50" customFormat="1" x14ac:dyDescent="0.2">
      <c r="A1020" s="41">
        <v>480000</v>
      </c>
      <c r="B1020" s="46" t="s">
        <v>419</v>
      </c>
      <c r="C1020" s="40">
        <f>C1021+C1025</f>
        <v>6796400</v>
      </c>
      <c r="D1020" s="40">
        <f>D1021+D1025</f>
        <v>7903200</v>
      </c>
      <c r="E1020" s="40">
        <f>E1021+E1025</f>
        <v>0</v>
      </c>
      <c r="F1020" s="152">
        <f t="shared" si="376"/>
        <v>116.28509210758638</v>
      </c>
    </row>
    <row r="1021" spans="1:6" s="50" customFormat="1" x14ac:dyDescent="0.2">
      <c r="A1021" s="41">
        <v>487000</v>
      </c>
      <c r="B1021" s="46" t="s">
        <v>473</v>
      </c>
      <c r="C1021" s="40">
        <f>SUM(C1022:C1024)</f>
        <v>1210300</v>
      </c>
      <c r="D1021" s="40">
        <f>SUM(D1022:D1024)</f>
        <v>1946000</v>
      </c>
      <c r="E1021" s="40">
        <f>SUM(E1022:E1024)</f>
        <v>0</v>
      </c>
      <c r="F1021" s="152">
        <f t="shared" ref="F1021:F1038" si="380">D1021/C1021*100</f>
        <v>160.78658183921343</v>
      </c>
    </row>
    <row r="1022" spans="1:6" s="28" customFormat="1" x14ac:dyDescent="0.2">
      <c r="A1022" s="51">
        <v>487300</v>
      </c>
      <c r="B1022" s="44" t="s">
        <v>764</v>
      </c>
      <c r="C1022" s="53">
        <v>900000</v>
      </c>
      <c r="D1022" s="45">
        <v>900000</v>
      </c>
      <c r="E1022" s="53">
        <v>0</v>
      </c>
      <c r="F1022" s="148">
        <f t="shared" si="380"/>
        <v>100</v>
      </c>
    </row>
    <row r="1023" spans="1:6" s="28" customFormat="1" x14ac:dyDescent="0.2">
      <c r="A1023" s="43">
        <v>487300</v>
      </c>
      <c r="B1023" s="44" t="s">
        <v>926</v>
      </c>
      <c r="C1023" s="53">
        <v>264300</v>
      </c>
      <c r="D1023" s="45">
        <v>1000000</v>
      </c>
      <c r="E1023" s="53">
        <v>0</v>
      </c>
      <c r="F1023" s="148">
        <f t="shared" si="380"/>
        <v>378.35792659856224</v>
      </c>
    </row>
    <row r="1024" spans="1:6" s="28" customFormat="1" x14ac:dyDescent="0.2">
      <c r="A1024" s="43">
        <v>487300</v>
      </c>
      <c r="B1024" s="44" t="s">
        <v>857</v>
      </c>
      <c r="C1024" s="53">
        <v>46000</v>
      </c>
      <c r="D1024" s="45">
        <v>46000</v>
      </c>
      <c r="E1024" s="53">
        <v>0</v>
      </c>
      <c r="F1024" s="148">
        <f t="shared" si="380"/>
        <v>100</v>
      </c>
    </row>
    <row r="1025" spans="1:6" s="50" customFormat="1" x14ac:dyDescent="0.2">
      <c r="A1025" s="41">
        <v>488000</v>
      </c>
      <c r="B1025" s="46" t="s">
        <v>373</v>
      </c>
      <c r="C1025" s="40">
        <f>SUM(C1026:C1029)</f>
        <v>5586100</v>
      </c>
      <c r="D1025" s="40">
        <f>SUM(D1026:D1029)</f>
        <v>5957200</v>
      </c>
      <c r="E1025" s="40">
        <f>SUM(E1026:E1029)</f>
        <v>0</v>
      </c>
      <c r="F1025" s="152">
        <f t="shared" si="380"/>
        <v>106.64327527255151</v>
      </c>
    </row>
    <row r="1026" spans="1:6" s="28" customFormat="1" x14ac:dyDescent="0.2">
      <c r="A1026" s="43">
        <v>488100</v>
      </c>
      <c r="B1026" s="44" t="s">
        <v>373</v>
      </c>
      <c r="C1026" s="53">
        <v>287999.99999999983</v>
      </c>
      <c r="D1026" s="45">
        <v>300000</v>
      </c>
      <c r="E1026" s="53">
        <v>0</v>
      </c>
      <c r="F1026" s="148">
        <f t="shared" si="380"/>
        <v>104.16666666666674</v>
      </c>
    </row>
    <row r="1027" spans="1:6" s="28" customFormat="1" x14ac:dyDescent="0.2">
      <c r="A1027" s="43">
        <v>488100</v>
      </c>
      <c r="B1027" s="44" t="s">
        <v>693</v>
      </c>
      <c r="C1027" s="53">
        <v>100000.00000000001</v>
      </c>
      <c r="D1027" s="45">
        <v>105000</v>
      </c>
      <c r="E1027" s="53">
        <v>0</v>
      </c>
      <c r="F1027" s="148">
        <f t="shared" si="380"/>
        <v>104.99999999999999</v>
      </c>
    </row>
    <row r="1028" spans="1:6" s="28" customFormat="1" x14ac:dyDescent="0.2">
      <c r="A1028" s="43">
        <v>488100</v>
      </c>
      <c r="B1028" s="44" t="s">
        <v>694</v>
      </c>
      <c r="C1028" s="53">
        <v>1998100.0000000002</v>
      </c>
      <c r="D1028" s="45">
        <v>2267000</v>
      </c>
      <c r="E1028" s="53">
        <v>0</v>
      </c>
      <c r="F1028" s="148">
        <f t="shared" si="380"/>
        <v>113.45778489565086</v>
      </c>
    </row>
    <row r="1029" spans="1:6" s="28" customFormat="1" x14ac:dyDescent="0.2">
      <c r="A1029" s="51">
        <v>488100</v>
      </c>
      <c r="B1029" s="44" t="s">
        <v>765</v>
      </c>
      <c r="C1029" s="53">
        <v>3200000</v>
      </c>
      <c r="D1029" s="45">
        <v>3285200</v>
      </c>
      <c r="E1029" s="53">
        <v>0</v>
      </c>
      <c r="F1029" s="148">
        <f t="shared" si="380"/>
        <v>102.66249999999999</v>
      </c>
    </row>
    <row r="1030" spans="1:6" s="28" customFormat="1" x14ac:dyDescent="0.2">
      <c r="A1030" s="41">
        <v>510000</v>
      </c>
      <c r="B1030" s="46" t="s">
        <v>423</v>
      </c>
      <c r="C1030" s="40">
        <f>C1031+C1033+0</f>
        <v>57000</v>
      </c>
      <c r="D1030" s="40">
        <f>D1031+D1033+0</f>
        <v>57000</v>
      </c>
      <c r="E1030" s="40">
        <f>E1031+E1033+0</f>
        <v>0</v>
      </c>
      <c r="F1030" s="152">
        <f t="shared" si="380"/>
        <v>100</v>
      </c>
    </row>
    <row r="1031" spans="1:6" s="28" customFormat="1" x14ac:dyDescent="0.2">
      <c r="A1031" s="41">
        <v>511000</v>
      </c>
      <c r="B1031" s="46" t="s">
        <v>424</v>
      </c>
      <c r="C1031" s="40">
        <f>SUM(C1032:C1032)</f>
        <v>50000</v>
      </c>
      <c r="D1031" s="40">
        <f>SUM(D1032:D1032)</f>
        <v>50000</v>
      </c>
      <c r="E1031" s="40">
        <f>SUM(E1032:E1032)</f>
        <v>0</v>
      </c>
      <c r="F1031" s="152">
        <f t="shared" si="380"/>
        <v>100</v>
      </c>
    </row>
    <row r="1032" spans="1:6" s="28" customFormat="1" x14ac:dyDescent="0.2">
      <c r="A1032" s="43">
        <v>511300</v>
      </c>
      <c r="B1032" s="44" t="s">
        <v>427</v>
      </c>
      <c r="C1032" s="53">
        <v>50000</v>
      </c>
      <c r="D1032" s="45">
        <v>50000</v>
      </c>
      <c r="E1032" s="53">
        <v>0</v>
      </c>
      <c r="F1032" s="148">
        <f t="shared" si="380"/>
        <v>100</v>
      </c>
    </row>
    <row r="1033" spans="1:6" s="28" customFormat="1" x14ac:dyDescent="0.2">
      <c r="A1033" s="41">
        <v>516000</v>
      </c>
      <c r="B1033" s="46" t="s">
        <v>434</v>
      </c>
      <c r="C1033" s="40">
        <f t="shared" ref="C1033" si="381">SUM(C1034)</f>
        <v>7000</v>
      </c>
      <c r="D1033" s="40">
        <f t="shared" ref="D1033" si="382">SUM(D1034)</f>
        <v>7000</v>
      </c>
      <c r="E1033" s="40">
        <f t="shared" ref="E1033" si="383">SUM(E1034)</f>
        <v>0</v>
      </c>
      <c r="F1033" s="152">
        <f t="shared" si="380"/>
        <v>100</v>
      </c>
    </row>
    <row r="1034" spans="1:6" s="28" customFormat="1" x14ac:dyDescent="0.2">
      <c r="A1034" s="43">
        <v>516100</v>
      </c>
      <c r="B1034" s="44" t="s">
        <v>434</v>
      </c>
      <c r="C1034" s="53">
        <v>7000</v>
      </c>
      <c r="D1034" s="45">
        <v>7000</v>
      </c>
      <c r="E1034" s="53">
        <v>0</v>
      </c>
      <c r="F1034" s="148">
        <f t="shared" si="380"/>
        <v>100</v>
      </c>
    </row>
    <row r="1035" spans="1:6" s="50" customFormat="1" x14ac:dyDescent="0.2">
      <c r="A1035" s="41">
        <v>630000</v>
      </c>
      <c r="B1035" s="46" t="s">
        <v>464</v>
      </c>
      <c r="C1035" s="40">
        <f>0+C1036</f>
        <v>238000</v>
      </c>
      <c r="D1035" s="40">
        <f>0+D1036</f>
        <v>184000</v>
      </c>
      <c r="E1035" s="40">
        <f>0+E1036</f>
        <v>0</v>
      </c>
      <c r="F1035" s="152">
        <f t="shared" si="380"/>
        <v>77.310924369747909</v>
      </c>
    </row>
    <row r="1036" spans="1:6" s="50" customFormat="1" x14ac:dyDescent="0.2">
      <c r="A1036" s="41">
        <v>638000</v>
      </c>
      <c r="B1036" s="46" t="s">
        <v>397</v>
      </c>
      <c r="C1036" s="40">
        <f t="shared" ref="C1036" si="384">C1037</f>
        <v>238000</v>
      </c>
      <c r="D1036" s="40">
        <f t="shared" ref="D1036" si="385">D1037</f>
        <v>184000</v>
      </c>
      <c r="E1036" s="40">
        <f t="shared" ref="E1036" si="386">E1037</f>
        <v>0</v>
      </c>
      <c r="F1036" s="152">
        <f t="shared" si="380"/>
        <v>77.310924369747909</v>
      </c>
    </row>
    <row r="1037" spans="1:6" s="28" customFormat="1" x14ac:dyDescent="0.2">
      <c r="A1037" s="43">
        <v>638100</v>
      </c>
      <c r="B1037" s="44" t="s">
        <v>469</v>
      </c>
      <c r="C1037" s="53">
        <v>238000</v>
      </c>
      <c r="D1037" s="45">
        <v>184000</v>
      </c>
      <c r="E1037" s="53">
        <v>0</v>
      </c>
      <c r="F1037" s="148">
        <f t="shared" si="380"/>
        <v>77.310924369747909</v>
      </c>
    </row>
    <row r="1038" spans="1:6" s="28" customFormat="1" x14ac:dyDescent="0.2">
      <c r="A1038" s="82"/>
      <c r="B1038" s="76" t="s">
        <v>646</v>
      </c>
      <c r="C1038" s="80">
        <f>C989+C1020+C1030+C1035+0</f>
        <v>16279600.000000002</v>
      </c>
      <c r="D1038" s="80">
        <f>D989+D1020+D1030+D1035+0</f>
        <v>17841900</v>
      </c>
      <c r="E1038" s="80">
        <f>E989+E1020+E1030+E1035+0</f>
        <v>0</v>
      </c>
      <c r="F1038" s="153">
        <f t="shared" si="380"/>
        <v>109.59667313693208</v>
      </c>
    </row>
    <row r="1039" spans="1:6" s="28" customFormat="1" x14ac:dyDescent="0.2">
      <c r="A1039" s="61"/>
      <c r="B1039" s="39"/>
      <c r="C1039" s="45"/>
      <c r="D1039" s="45"/>
      <c r="E1039" s="45"/>
      <c r="F1039" s="147"/>
    </row>
    <row r="1040" spans="1:6" s="28" customFormat="1" x14ac:dyDescent="0.2">
      <c r="A1040" s="38"/>
      <c r="B1040" s="39"/>
      <c r="C1040" s="45"/>
      <c r="D1040" s="45"/>
      <c r="E1040" s="45"/>
      <c r="F1040" s="147"/>
    </row>
    <row r="1041" spans="1:6" s="28" customFormat="1" x14ac:dyDescent="0.2">
      <c r="A1041" s="43" t="s">
        <v>582</v>
      </c>
      <c r="B1041" s="46"/>
      <c r="C1041" s="45"/>
      <c r="D1041" s="45"/>
      <c r="E1041" s="45"/>
      <c r="F1041" s="147"/>
    </row>
    <row r="1042" spans="1:6" s="28" customFormat="1" x14ac:dyDescent="0.2">
      <c r="A1042" s="43" t="s">
        <v>510</v>
      </c>
      <c r="B1042" s="46"/>
      <c r="C1042" s="45"/>
      <c r="D1042" s="45"/>
      <c r="E1042" s="45"/>
      <c r="F1042" s="147"/>
    </row>
    <row r="1043" spans="1:6" s="28" customFormat="1" x14ac:dyDescent="0.2">
      <c r="A1043" s="43" t="s">
        <v>525</v>
      </c>
      <c r="B1043" s="46"/>
      <c r="C1043" s="45"/>
      <c r="D1043" s="45"/>
      <c r="E1043" s="45"/>
      <c r="F1043" s="147"/>
    </row>
    <row r="1044" spans="1:6" s="28" customFormat="1" x14ac:dyDescent="0.2">
      <c r="A1044" s="43" t="s">
        <v>583</v>
      </c>
      <c r="B1044" s="46"/>
      <c r="C1044" s="45"/>
      <c r="D1044" s="45"/>
      <c r="E1044" s="45"/>
      <c r="F1044" s="147"/>
    </row>
    <row r="1045" spans="1:6" s="28" customFormat="1" x14ac:dyDescent="0.2">
      <c r="A1045" s="43"/>
      <c r="B1045" s="72"/>
      <c r="C1045" s="62"/>
      <c r="D1045" s="62"/>
      <c r="E1045" s="62"/>
      <c r="F1045" s="149"/>
    </row>
    <row r="1046" spans="1:6" s="28" customFormat="1" x14ac:dyDescent="0.2">
      <c r="A1046" s="41">
        <v>410000</v>
      </c>
      <c r="B1046" s="42" t="s">
        <v>357</v>
      </c>
      <c r="C1046" s="40">
        <f>C1047+C1052+C1066</f>
        <v>369289499.99999964</v>
      </c>
      <c r="D1046" s="40">
        <f>D1047+D1052+D1066</f>
        <v>395009000</v>
      </c>
      <c r="E1046" s="40">
        <f>E1047+E1052+E1066</f>
        <v>1575000</v>
      </c>
      <c r="F1046" s="152">
        <f t="shared" ref="F1046:F1069" si="387">D1046/C1046*100</f>
        <v>106.96459011155216</v>
      </c>
    </row>
    <row r="1047" spans="1:6" s="28" customFormat="1" x14ac:dyDescent="0.2">
      <c r="A1047" s="41">
        <v>411000</v>
      </c>
      <c r="B1047" s="42" t="s">
        <v>474</v>
      </c>
      <c r="C1047" s="40">
        <f t="shared" ref="C1047" si="388">SUM(C1048:C1051)</f>
        <v>339715999.99999964</v>
      </c>
      <c r="D1047" s="40">
        <f t="shared" ref="D1047" si="389">SUM(D1048:D1051)</f>
        <v>364503500</v>
      </c>
      <c r="E1047" s="40">
        <f t="shared" ref="E1047" si="390">SUM(E1048:E1051)</f>
        <v>320000</v>
      </c>
      <c r="F1047" s="152">
        <f t="shared" si="387"/>
        <v>107.29653593001225</v>
      </c>
    </row>
    <row r="1048" spans="1:6" s="28" customFormat="1" x14ac:dyDescent="0.2">
      <c r="A1048" s="43">
        <v>411100</v>
      </c>
      <c r="B1048" s="44" t="s">
        <v>358</v>
      </c>
      <c r="C1048" s="53">
        <v>320815999.99999964</v>
      </c>
      <c r="D1048" s="45">
        <v>344803500</v>
      </c>
      <c r="E1048" s="53">
        <v>280000</v>
      </c>
      <c r="F1048" s="148">
        <f t="shared" si="387"/>
        <v>107.47702733030783</v>
      </c>
    </row>
    <row r="1049" spans="1:6" s="28" customFormat="1" ht="40.5" x14ac:dyDescent="0.2">
      <c r="A1049" s="43">
        <v>411200</v>
      </c>
      <c r="B1049" s="44" t="s">
        <v>487</v>
      </c>
      <c r="C1049" s="53">
        <v>10100000</v>
      </c>
      <c r="D1049" s="45">
        <v>10200000</v>
      </c>
      <c r="E1049" s="53">
        <v>40000</v>
      </c>
      <c r="F1049" s="148">
        <f t="shared" si="387"/>
        <v>100.99009900990099</v>
      </c>
    </row>
    <row r="1050" spans="1:6" s="28" customFormat="1" ht="40.5" x14ac:dyDescent="0.2">
      <c r="A1050" s="43">
        <v>411300</v>
      </c>
      <c r="B1050" s="44" t="s">
        <v>359</v>
      </c>
      <c r="C1050" s="53">
        <v>6600000</v>
      </c>
      <c r="D1050" s="45">
        <v>7600000</v>
      </c>
      <c r="E1050" s="53">
        <v>0</v>
      </c>
      <c r="F1050" s="148">
        <f t="shared" si="387"/>
        <v>115.15151515151516</v>
      </c>
    </row>
    <row r="1051" spans="1:6" s="28" customFormat="1" x14ac:dyDescent="0.2">
      <c r="A1051" s="43">
        <v>411400</v>
      </c>
      <c r="B1051" s="44" t="s">
        <v>360</v>
      </c>
      <c r="C1051" s="53">
        <v>2200000</v>
      </c>
      <c r="D1051" s="45">
        <v>1900000</v>
      </c>
      <c r="E1051" s="53">
        <v>0</v>
      </c>
      <c r="F1051" s="148">
        <f t="shared" si="387"/>
        <v>86.36363636363636</v>
      </c>
    </row>
    <row r="1052" spans="1:6" s="28" customFormat="1" x14ac:dyDescent="0.2">
      <c r="A1052" s="41">
        <v>412000</v>
      </c>
      <c r="B1052" s="46" t="s">
        <v>479</v>
      </c>
      <c r="C1052" s="40">
        <f>SUM(C1053:C1065)</f>
        <v>24773500</v>
      </c>
      <c r="D1052" s="40">
        <f>SUM(D1053:D1065)</f>
        <v>25705500</v>
      </c>
      <c r="E1052" s="40">
        <f>SUM(E1053:E1065)</f>
        <v>1255000</v>
      </c>
      <c r="F1052" s="152">
        <f t="shared" si="387"/>
        <v>103.76208448543807</v>
      </c>
    </row>
    <row r="1053" spans="1:6" s="28" customFormat="1" x14ac:dyDescent="0.2">
      <c r="A1053" s="43">
        <v>412100</v>
      </c>
      <c r="B1053" s="44" t="s">
        <v>361</v>
      </c>
      <c r="C1053" s="53">
        <v>6000</v>
      </c>
      <c r="D1053" s="45">
        <v>8000</v>
      </c>
      <c r="E1053" s="53">
        <v>5000</v>
      </c>
      <c r="F1053" s="148">
        <f t="shared" si="387"/>
        <v>133.33333333333331</v>
      </c>
    </row>
    <row r="1054" spans="1:6" s="28" customFormat="1" ht="40.5" x14ac:dyDescent="0.2">
      <c r="A1054" s="43">
        <v>412200</v>
      </c>
      <c r="B1054" s="44" t="s">
        <v>488</v>
      </c>
      <c r="C1054" s="53">
        <v>8391000</v>
      </c>
      <c r="D1054" s="45">
        <v>8500000</v>
      </c>
      <c r="E1054" s="53">
        <f>100000+45000+55000</f>
        <v>200000</v>
      </c>
      <c r="F1054" s="148">
        <f t="shared" si="387"/>
        <v>101.29901084495292</v>
      </c>
    </row>
    <row r="1055" spans="1:6" s="28" customFormat="1" x14ac:dyDescent="0.2">
      <c r="A1055" s="43">
        <v>412300</v>
      </c>
      <c r="B1055" s="44" t="s">
        <v>362</v>
      </c>
      <c r="C1055" s="53">
        <v>1300000</v>
      </c>
      <c r="D1055" s="45">
        <v>1300000</v>
      </c>
      <c r="E1055" s="53">
        <v>100000</v>
      </c>
      <c r="F1055" s="148">
        <f t="shared" si="387"/>
        <v>100</v>
      </c>
    </row>
    <row r="1056" spans="1:6" s="28" customFormat="1" x14ac:dyDescent="0.2">
      <c r="A1056" s="43">
        <v>412300</v>
      </c>
      <c r="B1056" s="44" t="s">
        <v>709</v>
      </c>
      <c r="C1056" s="53">
        <v>5904000</v>
      </c>
      <c r="D1056" s="45">
        <v>6090000</v>
      </c>
      <c r="E1056" s="53">
        <v>0</v>
      </c>
      <c r="F1056" s="148">
        <f t="shared" si="387"/>
        <v>103.15040650406505</v>
      </c>
    </row>
    <row r="1057" spans="1:6" s="28" customFormat="1" x14ac:dyDescent="0.2">
      <c r="A1057" s="43">
        <v>412400</v>
      </c>
      <c r="B1057" s="44" t="s">
        <v>363</v>
      </c>
      <c r="C1057" s="53">
        <v>670000</v>
      </c>
      <c r="D1057" s="45">
        <v>670000</v>
      </c>
      <c r="E1057" s="53">
        <v>220000</v>
      </c>
      <c r="F1057" s="148">
        <f t="shared" si="387"/>
        <v>100</v>
      </c>
    </row>
    <row r="1058" spans="1:6" s="28" customFormat="1" x14ac:dyDescent="0.2">
      <c r="A1058" s="43">
        <v>412500</v>
      </c>
      <c r="B1058" s="44" t="s">
        <v>364</v>
      </c>
      <c r="C1058" s="53">
        <v>810000.00000000023</v>
      </c>
      <c r="D1058" s="45">
        <v>850000</v>
      </c>
      <c r="E1058" s="53">
        <v>250000</v>
      </c>
      <c r="F1058" s="148">
        <f t="shared" si="387"/>
        <v>104.93827160493825</v>
      </c>
    </row>
    <row r="1059" spans="1:6" s="28" customFormat="1" x14ac:dyDescent="0.2">
      <c r="A1059" s="43">
        <v>412600</v>
      </c>
      <c r="B1059" s="44" t="s">
        <v>489</v>
      </c>
      <c r="C1059" s="53">
        <v>350000.00000000041</v>
      </c>
      <c r="D1059" s="45">
        <v>350000</v>
      </c>
      <c r="E1059" s="53">
        <v>80000</v>
      </c>
      <c r="F1059" s="148">
        <f t="shared" si="387"/>
        <v>99.999999999999886</v>
      </c>
    </row>
    <row r="1060" spans="1:6" s="28" customFormat="1" x14ac:dyDescent="0.2">
      <c r="A1060" s="43">
        <v>412700</v>
      </c>
      <c r="B1060" s="44" t="s">
        <v>476</v>
      </c>
      <c r="C1060" s="53">
        <v>750000</v>
      </c>
      <c r="D1060" s="45">
        <v>750000</v>
      </c>
      <c r="E1060" s="53">
        <v>100000</v>
      </c>
      <c r="F1060" s="148">
        <f t="shared" si="387"/>
        <v>100</v>
      </c>
    </row>
    <row r="1061" spans="1:6" s="28" customFormat="1" x14ac:dyDescent="0.2">
      <c r="A1061" s="43">
        <v>412900</v>
      </c>
      <c r="B1061" s="44" t="s">
        <v>888</v>
      </c>
      <c r="C1061" s="53">
        <v>20000</v>
      </c>
      <c r="D1061" s="45">
        <v>0</v>
      </c>
      <c r="E1061" s="53">
        <v>0</v>
      </c>
      <c r="F1061" s="148">
        <f t="shared" si="387"/>
        <v>0</v>
      </c>
    </row>
    <row r="1062" spans="1:6" s="28" customFormat="1" x14ac:dyDescent="0.2">
      <c r="A1062" s="43">
        <v>412900</v>
      </c>
      <c r="B1062" s="48" t="s">
        <v>703</v>
      </c>
      <c r="C1062" s="53">
        <v>5580000</v>
      </c>
      <c r="D1062" s="45">
        <v>6300000</v>
      </c>
      <c r="E1062" s="53">
        <v>0</v>
      </c>
      <c r="F1062" s="148">
        <f t="shared" si="387"/>
        <v>112.90322580645163</v>
      </c>
    </row>
    <row r="1063" spans="1:6" s="28" customFormat="1" x14ac:dyDescent="0.2">
      <c r="A1063" s="43">
        <v>412900</v>
      </c>
      <c r="B1063" s="48" t="s">
        <v>722</v>
      </c>
      <c r="C1063" s="53">
        <v>37500</v>
      </c>
      <c r="D1063" s="45">
        <v>37500</v>
      </c>
      <c r="E1063" s="53">
        <v>0</v>
      </c>
      <c r="F1063" s="148">
        <f t="shared" si="387"/>
        <v>100</v>
      </c>
    </row>
    <row r="1064" spans="1:6" s="28" customFormat="1" x14ac:dyDescent="0.2">
      <c r="A1064" s="43">
        <v>412900</v>
      </c>
      <c r="B1064" s="44" t="s">
        <v>723</v>
      </c>
      <c r="C1064" s="53">
        <v>695000</v>
      </c>
      <c r="D1064" s="45">
        <v>670000</v>
      </c>
      <c r="E1064" s="53">
        <v>0</v>
      </c>
      <c r="F1064" s="148">
        <f t="shared" si="387"/>
        <v>96.402877697841731</v>
      </c>
    </row>
    <row r="1065" spans="1:6" s="28" customFormat="1" x14ac:dyDescent="0.2">
      <c r="A1065" s="43">
        <v>412900</v>
      </c>
      <c r="B1065" s="44" t="s">
        <v>705</v>
      </c>
      <c r="C1065" s="53">
        <v>260000</v>
      </c>
      <c r="D1065" s="45">
        <v>180000</v>
      </c>
      <c r="E1065" s="53">
        <v>300000</v>
      </c>
      <c r="F1065" s="148">
        <f t="shared" si="387"/>
        <v>69.230769230769226</v>
      </c>
    </row>
    <row r="1066" spans="1:6" s="50" customFormat="1" x14ac:dyDescent="0.2">
      <c r="A1066" s="41">
        <v>416000</v>
      </c>
      <c r="B1066" s="46" t="s">
        <v>481</v>
      </c>
      <c r="C1066" s="40">
        <f>SUM(C1067:C1067)</f>
        <v>4800000</v>
      </c>
      <c r="D1066" s="40">
        <f>SUM(D1067:D1067)</f>
        <v>4800000</v>
      </c>
      <c r="E1066" s="40">
        <f>SUM(E1067:E1067)</f>
        <v>0</v>
      </c>
      <c r="F1066" s="152">
        <f t="shared" si="387"/>
        <v>100</v>
      </c>
    </row>
    <row r="1067" spans="1:6" s="28" customFormat="1" x14ac:dyDescent="0.2">
      <c r="A1067" s="43">
        <v>416300</v>
      </c>
      <c r="B1067" s="44" t="s">
        <v>858</v>
      </c>
      <c r="C1067" s="53">
        <v>4800000</v>
      </c>
      <c r="D1067" s="45">
        <v>4800000</v>
      </c>
      <c r="E1067" s="53">
        <v>0</v>
      </c>
      <c r="F1067" s="148">
        <f t="shared" si="387"/>
        <v>100</v>
      </c>
    </row>
    <row r="1068" spans="1:6" s="28" customFormat="1" x14ac:dyDescent="0.2">
      <c r="A1068" s="41">
        <v>510000</v>
      </c>
      <c r="B1068" s="46" t="s">
        <v>423</v>
      </c>
      <c r="C1068" s="40">
        <f t="shared" ref="C1068" si="391">C1069+C1074+C1076</f>
        <v>653800</v>
      </c>
      <c r="D1068" s="40">
        <f t="shared" ref="D1068" si="392">D1069+D1074+D1076</f>
        <v>2550000</v>
      </c>
      <c r="E1068" s="40">
        <f>E1069+E1074+E1076</f>
        <v>572000</v>
      </c>
      <c r="F1068" s="152">
        <f t="shared" si="387"/>
        <v>390.02753135515451</v>
      </c>
    </row>
    <row r="1069" spans="1:6" s="28" customFormat="1" x14ac:dyDescent="0.2">
      <c r="A1069" s="41">
        <v>511000</v>
      </c>
      <c r="B1069" s="46" t="s">
        <v>424</v>
      </c>
      <c r="C1069" s="40">
        <f t="shared" ref="C1069" si="393">SUM(C1070:C1073)</f>
        <v>653800</v>
      </c>
      <c r="D1069" s="40">
        <f t="shared" ref="D1069" si="394">SUM(D1070:D1073)</f>
        <v>2550000</v>
      </c>
      <c r="E1069" s="40">
        <f t="shared" ref="E1069" si="395">SUM(E1070:E1073)</f>
        <v>560000</v>
      </c>
      <c r="F1069" s="152">
        <f t="shared" si="387"/>
        <v>390.02753135515451</v>
      </c>
    </row>
    <row r="1070" spans="1:6" s="28" customFormat="1" x14ac:dyDescent="0.2">
      <c r="A1070" s="51">
        <v>511100</v>
      </c>
      <c r="B1070" s="44" t="s">
        <v>425</v>
      </c>
      <c r="C1070" s="53">
        <v>0</v>
      </c>
      <c r="D1070" s="45">
        <v>100000</v>
      </c>
      <c r="E1070" s="53">
        <v>130000</v>
      </c>
      <c r="F1070" s="148">
        <v>0</v>
      </c>
    </row>
    <row r="1071" spans="1:6" s="28" customFormat="1" x14ac:dyDescent="0.2">
      <c r="A1071" s="51">
        <v>511200</v>
      </c>
      <c r="B1071" s="44" t="s">
        <v>426</v>
      </c>
      <c r="C1071" s="53">
        <v>352000</v>
      </c>
      <c r="D1071" s="45">
        <v>2000000</v>
      </c>
      <c r="E1071" s="53">
        <v>100000</v>
      </c>
      <c r="F1071" s="148">
        <f>D1071/C1071*100</f>
        <v>568.18181818181813</v>
      </c>
    </row>
    <row r="1072" spans="1:6" s="28" customFormat="1" x14ac:dyDescent="0.2">
      <c r="A1072" s="43">
        <v>511300</v>
      </c>
      <c r="B1072" s="44" t="s">
        <v>427</v>
      </c>
      <c r="C1072" s="53">
        <v>301800</v>
      </c>
      <c r="D1072" s="45">
        <v>450000</v>
      </c>
      <c r="E1072" s="53">
        <v>300000</v>
      </c>
      <c r="F1072" s="148">
        <f>D1072/C1072*100</f>
        <v>149.10536779324056</v>
      </c>
    </row>
    <row r="1073" spans="1:6" s="28" customFormat="1" x14ac:dyDescent="0.2">
      <c r="A1073" s="43">
        <v>511400</v>
      </c>
      <c r="B1073" s="44" t="s">
        <v>428</v>
      </c>
      <c r="C1073" s="53">
        <v>0</v>
      </c>
      <c r="D1073" s="45">
        <v>0</v>
      </c>
      <c r="E1073" s="53">
        <v>30000</v>
      </c>
      <c r="F1073" s="148">
        <v>0</v>
      </c>
    </row>
    <row r="1074" spans="1:6" s="50" customFormat="1" x14ac:dyDescent="0.2">
      <c r="A1074" s="41">
        <v>516000</v>
      </c>
      <c r="B1074" s="46" t="s">
        <v>434</v>
      </c>
      <c r="C1074" s="40">
        <f t="shared" ref="C1074" si="396">C1075</f>
        <v>0</v>
      </c>
      <c r="D1074" s="40">
        <f t="shared" ref="D1074" si="397">D1075</f>
        <v>0</v>
      </c>
      <c r="E1074" s="40">
        <f t="shared" ref="E1074" si="398">E1075</f>
        <v>10000</v>
      </c>
      <c r="F1074" s="152">
        <v>0</v>
      </c>
    </row>
    <row r="1075" spans="1:6" s="28" customFormat="1" x14ac:dyDescent="0.2">
      <c r="A1075" s="43">
        <v>516100</v>
      </c>
      <c r="B1075" s="44" t="s">
        <v>434</v>
      </c>
      <c r="C1075" s="53">
        <v>0</v>
      </c>
      <c r="D1075" s="45">
        <v>0</v>
      </c>
      <c r="E1075" s="53">
        <v>10000</v>
      </c>
      <c r="F1075" s="148">
        <v>0</v>
      </c>
    </row>
    <row r="1076" spans="1:6" s="50" customFormat="1" x14ac:dyDescent="0.2">
      <c r="A1076" s="41">
        <v>518000</v>
      </c>
      <c r="B1076" s="46" t="s">
        <v>435</v>
      </c>
      <c r="C1076" s="74">
        <f t="shared" ref="C1076" si="399">C1077</f>
        <v>0</v>
      </c>
      <c r="D1076" s="40">
        <f>D1077</f>
        <v>0</v>
      </c>
      <c r="E1076" s="74">
        <f>E1077</f>
        <v>2000</v>
      </c>
      <c r="F1076" s="152">
        <v>0</v>
      </c>
    </row>
    <row r="1077" spans="1:6" s="28" customFormat="1" x14ac:dyDescent="0.2">
      <c r="A1077" s="51">
        <v>518100</v>
      </c>
      <c r="B1077" s="44" t="s">
        <v>435</v>
      </c>
      <c r="C1077" s="53">
        <v>0</v>
      </c>
      <c r="D1077" s="45">
        <v>0</v>
      </c>
      <c r="E1077" s="53">
        <v>2000</v>
      </c>
      <c r="F1077" s="148">
        <v>0</v>
      </c>
    </row>
    <row r="1078" spans="1:6" s="50" customFormat="1" x14ac:dyDescent="0.2">
      <c r="A1078" s="41">
        <v>630000</v>
      </c>
      <c r="B1078" s="46" t="s">
        <v>464</v>
      </c>
      <c r="C1078" s="40">
        <f t="shared" ref="C1078" si="400">C1079+C1081</f>
        <v>11123000</v>
      </c>
      <c r="D1078" s="40">
        <f t="shared" ref="D1078" si="401">D1079+D1081</f>
        <v>11050000</v>
      </c>
      <c r="E1078" s="40">
        <f t="shared" ref="E1078" si="402">E1079+E1081</f>
        <v>0</v>
      </c>
      <c r="F1078" s="152">
        <f t="shared" ref="F1078:F1083" si="403">D1078/C1078*100</f>
        <v>99.343702238604692</v>
      </c>
    </row>
    <row r="1079" spans="1:6" s="50" customFormat="1" x14ac:dyDescent="0.2">
      <c r="A1079" s="41">
        <v>631000</v>
      </c>
      <c r="B1079" s="46" t="s">
        <v>396</v>
      </c>
      <c r="C1079" s="40">
        <f t="shared" ref="C1079" si="404">C1080</f>
        <v>836000</v>
      </c>
      <c r="D1079" s="40">
        <f t="shared" ref="D1079" si="405">D1080</f>
        <v>50000</v>
      </c>
      <c r="E1079" s="40">
        <f t="shared" ref="E1079" si="406">E1080</f>
        <v>0</v>
      </c>
      <c r="F1079" s="152">
        <f t="shared" si="403"/>
        <v>5.9808612440191391</v>
      </c>
    </row>
    <row r="1080" spans="1:6" s="28" customFormat="1" x14ac:dyDescent="0.2">
      <c r="A1080" s="43">
        <v>631900</v>
      </c>
      <c r="B1080" s="44" t="s">
        <v>744</v>
      </c>
      <c r="C1080" s="53">
        <v>836000</v>
      </c>
      <c r="D1080" s="45">
        <v>50000</v>
      </c>
      <c r="E1080" s="53">
        <v>0</v>
      </c>
      <c r="F1080" s="148">
        <f t="shared" si="403"/>
        <v>5.9808612440191391</v>
      </c>
    </row>
    <row r="1081" spans="1:6" s="50" customFormat="1" x14ac:dyDescent="0.2">
      <c r="A1081" s="41">
        <v>638000</v>
      </c>
      <c r="B1081" s="46" t="s">
        <v>397</v>
      </c>
      <c r="C1081" s="40">
        <f t="shared" ref="C1081" si="407">C1082</f>
        <v>10287000</v>
      </c>
      <c r="D1081" s="40">
        <f t="shared" ref="D1081" si="408">D1082</f>
        <v>11000000</v>
      </c>
      <c r="E1081" s="40">
        <f t="shared" ref="E1081" si="409">E1082</f>
        <v>0</v>
      </c>
      <c r="F1081" s="152">
        <f t="shared" si="403"/>
        <v>106.93107805968698</v>
      </c>
    </row>
    <row r="1082" spans="1:6" s="28" customFormat="1" x14ac:dyDescent="0.2">
      <c r="A1082" s="43">
        <v>638100</v>
      </c>
      <c r="B1082" s="44" t="s">
        <v>469</v>
      </c>
      <c r="C1082" s="53">
        <v>10287000</v>
      </c>
      <c r="D1082" s="45">
        <v>11000000</v>
      </c>
      <c r="E1082" s="53">
        <v>0</v>
      </c>
      <c r="F1082" s="148">
        <f t="shared" si="403"/>
        <v>106.93107805968698</v>
      </c>
    </row>
    <row r="1083" spans="1:6" s="28" customFormat="1" x14ac:dyDescent="0.2">
      <c r="A1083" s="34"/>
      <c r="B1083" s="76" t="s">
        <v>646</v>
      </c>
      <c r="C1083" s="80">
        <f>C1046+C1068+C1078+0</f>
        <v>381066299.99999964</v>
      </c>
      <c r="D1083" s="80">
        <f>D1046+D1068+D1078+0</f>
        <v>408609000</v>
      </c>
      <c r="E1083" s="80">
        <f>E1046+E1068+E1078+0</f>
        <v>2147000</v>
      </c>
      <c r="F1083" s="153">
        <f t="shared" si="403"/>
        <v>107.2277973675448</v>
      </c>
    </row>
    <row r="1084" spans="1:6" s="28" customFormat="1" x14ac:dyDescent="0.2">
      <c r="A1084" s="37"/>
      <c r="B1084" s="39"/>
      <c r="C1084" s="62"/>
      <c r="D1084" s="62"/>
      <c r="E1084" s="62"/>
      <c r="F1084" s="149"/>
    </row>
    <row r="1085" spans="1:6" s="28" customFormat="1" x14ac:dyDescent="0.2">
      <c r="A1085" s="38"/>
      <c r="B1085" s="39"/>
      <c r="C1085" s="45"/>
      <c r="D1085" s="45"/>
      <c r="E1085" s="45"/>
      <c r="F1085" s="147"/>
    </row>
    <row r="1086" spans="1:6" s="28" customFormat="1" x14ac:dyDescent="0.2">
      <c r="A1086" s="43" t="s">
        <v>927</v>
      </c>
      <c r="B1086" s="46"/>
      <c r="C1086" s="45"/>
      <c r="D1086" s="45"/>
      <c r="E1086" s="45"/>
      <c r="F1086" s="147"/>
    </row>
    <row r="1087" spans="1:6" s="28" customFormat="1" x14ac:dyDescent="0.2">
      <c r="A1087" s="43" t="s">
        <v>510</v>
      </c>
      <c r="B1087" s="46"/>
      <c r="C1087" s="45"/>
      <c r="D1087" s="45"/>
      <c r="E1087" s="45"/>
      <c r="F1087" s="147"/>
    </row>
    <row r="1088" spans="1:6" s="28" customFormat="1" x14ac:dyDescent="0.2">
      <c r="A1088" s="43" t="s">
        <v>766</v>
      </c>
      <c r="B1088" s="46"/>
      <c r="C1088" s="45"/>
      <c r="D1088" s="45"/>
      <c r="E1088" s="45"/>
      <c r="F1088" s="147"/>
    </row>
    <row r="1089" spans="1:6" s="28" customFormat="1" x14ac:dyDescent="0.2">
      <c r="A1089" s="43" t="s">
        <v>928</v>
      </c>
      <c r="B1089" s="46"/>
      <c r="C1089" s="45"/>
      <c r="D1089" s="45"/>
      <c r="E1089" s="45"/>
      <c r="F1089" s="147"/>
    </row>
    <row r="1090" spans="1:6" s="28" customFormat="1" x14ac:dyDescent="0.2">
      <c r="A1090" s="43"/>
      <c r="B1090" s="72"/>
      <c r="C1090" s="62"/>
      <c r="D1090" s="62"/>
      <c r="E1090" s="62"/>
      <c r="F1090" s="149"/>
    </row>
    <row r="1091" spans="1:6" s="28" customFormat="1" x14ac:dyDescent="0.2">
      <c r="A1091" s="41">
        <v>410000</v>
      </c>
      <c r="B1091" s="42" t="s">
        <v>357</v>
      </c>
      <c r="C1091" s="40">
        <f t="shared" ref="C1091" si="410">C1092+C1097</f>
        <v>133778000</v>
      </c>
      <c r="D1091" s="40">
        <f t="shared" ref="D1091" si="411">D1092+D1097</f>
        <v>142607700</v>
      </c>
      <c r="E1091" s="40">
        <f t="shared" ref="E1091" si="412">E1092+E1097</f>
        <v>0</v>
      </c>
      <c r="F1091" s="152">
        <f t="shared" ref="F1091:F1107" si="413">D1091/C1091*100</f>
        <v>106.60026312248651</v>
      </c>
    </row>
    <row r="1092" spans="1:6" s="28" customFormat="1" x14ac:dyDescent="0.2">
      <c r="A1092" s="41">
        <v>411000</v>
      </c>
      <c r="B1092" s="42" t="s">
        <v>474</v>
      </c>
      <c r="C1092" s="40">
        <f t="shared" ref="C1092" si="414">SUM(C1093:C1096)</f>
        <v>132208000</v>
      </c>
      <c r="D1092" s="40">
        <f t="shared" ref="D1092" si="415">SUM(D1093:D1096)</f>
        <v>141037700</v>
      </c>
      <c r="E1092" s="40">
        <f t="shared" ref="E1092" si="416">SUM(E1093:E1096)</f>
        <v>0</v>
      </c>
      <c r="F1092" s="152">
        <f t="shared" si="413"/>
        <v>106.67864274476582</v>
      </c>
    </row>
    <row r="1093" spans="1:6" s="28" customFormat="1" x14ac:dyDescent="0.2">
      <c r="A1093" s="43">
        <v>411100</v>
      </c>
      <c r="B1093" s="44" t="s">
        <v>358</v>
      </c>
      <c r="C1093" s="53">
        <v>127568000</v>
      </c>
      <c r="D1093" s="45">
        <v>136407700</v>
      </c>
      <c r="E1093" s="53">
        <v>0</v>
      </c>
      <c r="F1093" s="148">
        <f t="shared" si="413"/>
        <v>106.92940235795811</v>
      </c>
    </row>
    <row r="1094" spans="1:6" s="28" customFormat="1" ht="40.5" x14ac:dyDescent="0.2">
      <c r="A1094" s="43">
        <v>411200</v>
      </c>
      <c r="B1094" s="44" t="s">
        <v>487</v>
      </c>
      <c r="C1094" s="53">
        <v>830000</v>
      </c>
      <c r="D1094" s="45">
        <v>800000</v>
      </c>
      <c r="E1094" s="53">
        <v>0</v>
      </c>
      <c r="F1094" s="148">
        <f t="shared" si="413"/>
        <v>96.385542168674704</v>
      </c>
    </row>
    <row r="1095" spans="1:6" s="28" customFormat="1" ht="40.5" x14ac:dyDescent="0.2">
      <c r="A1095" s="43">
        <v>411300</v>
      </c>
      <c r="B1095" s="44" t="s">
        <v>359</v>
      </c>
      <c r="C1095" s="53">
        <v>2599999.9999999977</v>
      </c>
      <c r="D1095" s="45">
        <v>2900000</v>
      </c>
      <c r="E1095" s="53">
        <v>0</v>
      </c>
      <c r="F1095" s="148">
        <f t="shared" si="413"/>
        <v>111.53846153846163</v>
      </c>
    </row>
    <row r="1096" spans="1:6" s="28" customFormat="1" x14ac:dyDescent="0.2">
      <c r="A1096" s="43">
        <v>411400</v>
      </c>
      <c r="B1096" s="44" t="s">
        <v>360</v>
      </c>
      <c r="C1096" s="53">
        <v>1210000</v>
      </c>
      <c r="D1096" s="45">
        <v>930000</v>
      </c>
      <c r="E1096" s="53">
        <v>0</v>
      </c>
      <c r="F1096" s="148">
        <f t="shared" si="413"/>
        <v>76.859504132231407</v>
      </c>
    </row>
    <row r="1097" spans="1:6" s="28" customFormat="1" x14ac:dyDescent="0.2">
      <c r="A1097" s="41">
        <v>412000</v>
      </c>
      <c r="B1097" s="46" t="s">
        <v>479</v>
      </c>
      <c r="C1097" s="40">
        <f t="shared" ref="C1097" si="417">SUM(C1098:C1099)</f>
        <v>1570000.0000000005</v>
      </c>
      <c r="D1097" s="40">
        <f t="shared" ref="D1097" si="418">SUM(D1098:D1099)</f>
        <v>1570000.0000000005</v>
      </c>
      <c r="E1097" s="40">
        <f t="shared" ref="E1097" si="419">SUM(E1098:E1099)</f>
        <v>0</v>
      </c>
      <c r="F1097" s="152">
        <f t="shared" si="413"/>
        <v>100</v>
      </c>
    </row>
    <row r="1098" spans="1:6" s="28" customFormat="1" x14ac:dyDescent="0.2">
      <c r="A1098" s="43">
        <v>412900</v>
      </c>
      <c r="B1098" s="48" t="s">
        <v>703</v>
      </c>
      <c r="C1098" s="53">
        <v>1300000.0000000005</v>
      </c>
      <c r="D1098" s="45">
        <v>1300000.0000000005</v>
      </c>
      <c r="E1098" s="53">
        <v>0</v>
      </c>
      <c r="F1098" s="148">
        <f t="shared" si="413"/>
        <v>100</v>
      </c>
    </row>
    <row r="1099" spans="1:6" s="28" customFormat="1" x14ac:dyDescent="0.2">
      <c r="A1099" s="43">
        <v>412900</v>
      </c>
      <c r="B1099" s="44" t="s">
        <v>723</v>
      </c>
      <c r="C1099" s="53">
        <v>269999.99999999994</v>
      </c>
      <c r="D1099" s="45">
        <v>269999.99999999994</v>
      </c>
      <c r="E1099" s="53">
        <v>0</v>
      </c>
      <c r="F1099" s="148">
        <f t="shared" si="413"/>
        <v>100</v>
      </c>
    </row>
    <row r="1100" spans="1:6" s="50" customFormat="1" x14ac:dyDescent="0.2">
      <c r="A1100" s="41">
        <v>510000</v>
      </c>
      <c r="B1100" s="46" t="s">
        <v>423</v>
      </c>
      <c r="C1100" s="40">
        <f t="shared" ref="C1100" si="420">C1101</f>
        <v>92000</v>
      </c>
      <c r="D1100" s="40">
        <f t="shared" ref="D1100" si="421">D1101</f>
        <v>150000</v>
      </c>
      <c r="E1100" s="40">
        <f t="shared" ref="E1100" si="422">E1101</f>
        <v>0</v>
      </c>
      <c r="F1100" s="152">
        <f t="shared" si="413"/>
        <v>163.04347826086956</v>
      </c>
    </row>
    <row r="1101" spans="1:6" s="50" customFormat="1" x14ac:dyDescent="0.2">
      <c r="A1101" s="41">
        <v>511000</v>
      </c>
      <c r="B1101" s="46" t="s">
        <v>424</v>
      </c>
      <c r="C1101" s="40">
        <f t="shared" ref="C1101" si="423">SUM(C1102:C1103)</f>
        <v>92000</v>
      </c>
      <c r="D1101" s="40">
        <f t="shared" ref="D1101" si="424">SUM(D1102:D1103)</f>
        <v>150000</v>
      </c>
      <c r="E1101" s="40">
        <f t="shared" ref="E1101" si="425">SUM(E1102:E1103)</f>
        <v>0</v>
      </c>
      <c r="F1101" s="152">
        <f t="shared" si="413"/>
        <v>163.04347826086956</v>
      </c>
    </row>
    <row r="1102" spans="1:6" s="28" customFormat="1" x14ac:dyDescent="0.2">
      <c r="A1102" s="51">
        <v>511200</v>
      </c>
      <c r="B1102" s="44" t="s">
        <v>426</v>
      </c>
      <c r="C1102" s="53">
        <v>20000</v>
      </c>
      <c r="D1102" s="45">
        <v>150000</v>
      </c>
      <c r="E1102" s="53">
        <v>0</v>
      </c>
      <c r="F1102" s="148">
        <f t="shared" si="413"/>
        <v>750</v>
      </c>
    </row>
    <row r="1103" spans="1:6" s="28" customFormat="1" x14ac:dyDescent="0.2">
      <c r="A1103" s="43">
        <v>511300</v>
      </c>
      <c r="B1103" s="44" t="s">
        <v>427</v>
      </c>
      <c r="C1103" s="53">
        <v>72000</v>
      </c>
      <c r="D1103" s="45">
        <v>0</v>
      </c>
      <c r="E1103" s="53">
        <v>0</v>
      </c>
      <c r="F1103" s="148">
        <f t="shared" si="413"/>
        <v>0</v>
      </c>
    </row>
    <row r="1104" spans="1:6" s="50" customFormat="1" x14ac:dyDescent="0.2">
      <c r="A1104" s="41">
        <v>630000</v>
      </c>
      <c r="B1104" s="46" t="s">
        <v>464</v>
      </c>
      <c r="C1104" s="40">
        <f>0+C1105</f>
        <v>3550000</v>
      </c>
      <c r="D1104" s="40">
        <f>0+D1105</f>
        <v>3750000</v>
      </c>
      <c r="E1104" s="40">
        <f>0+E1105</f>
        <v>0</v>
      </c>
      <c r="F1104" s="152">
        <f t="shared" si="413"/>
        <v>105.63380281690141</v>
      </c>
    </row>
    <row r="1105" spans="1:6" s="50" customFormat="1" x14ac:dyDescent="0.2">
      <c r="A1105" s="41">
        <v>638000</v>
      </c>
      <c r="B1105" s="46" t="s">
        <v>397</v>
      </c>
      <c r="C1105" s="40">
        <f t="shared" ref="C1105" si="426">C1106</f>
        <v>3550000</v>
      </c>
      <c r="D1105" s="40">
        <f t="shared" ref="D1105" si="427">D1106</f>
        <v>3750000</v>
      </c>
      <c r="E1105" s="40">
        <f t="shared" ref="E1105" si="428">E1106</f>
        <v>0</v>
      </c>
      <c r="F1105" s="152">
        <f t="shared" si="413"/>
        <v>105.63380281690141</v>
      </c>
    </row>
    <row r="1106" spans="1:6" s="28" customFormat="1" x14ac:dyDescent="0.2">
      <c r="A1106" s="43">
        <v>638100</v>
      </c>
      <c r="B1106" s="44" t="s">
        <v>469</v>
      </c>
      <c r="C1106" s="53">
        <v>3550000</v>
      </c>
      <c r="D1106" s="45">
        <v>3750000</v>
      </c>
      <c r="E1106" s="53">
        <v>0</v>
      </c>
      <c r="F1106" s="148">
        <f t="shared" si="413"/>
        <v>105.63380281690141</v>
      </c>
    </row>
    <row r="1107" spans="1:6" s="28" customFormat="1" x14ac:dyDescent="0.2">
      <c r="A1107" s="82"/>
      <c r="B1107" s="76" t="s">
        <v>646</v>
      </c>
      <c r="C1107" s="80">
        <f>C1091+C1100+C1104+0</f>
        <v>137420000</v>
      </c>
      <c r="D1107" s="80">
        <f>D1091+D1100+D1104+0</f>
        <v>146507700</v>
      </c>
      <c r="E1107" s="80">
        <f>E1091+E1100+E1104+0</f>
        <v>0</v>
      </c>
      <c r="F1107" s="153">
        <f t="shared" si="413"/>
        <v>106.61308397613156</v>
      </c>
    </row>
    <row r="1108" spans="1:6" s="28" customFormat="1" x14ac:dyDescent="0.2">
      <c r="A1108" s="61"/>
      <c r="B1108" s="39"/>
      <c r="C1108" s="62"/>
      <c r="D1108" s="62"/>
      <c r="E1108" s="62"/>
      <c r="F1108" s="149"/>
    </row>
    <row r="1109" spans="1:6" s="28" customFormat="1" x14ac:dyDescent="0.2">
      <c r="A1109" s="38"/>
      <c r="B1109" s="39"/>
      <c r="C1109" s="45"/>
      <c r="D1109" s="45"/>
      <c r="E1109" s="45"/>
      <c r="F1109" s="147"/>
    </row>
    <row r="1110" spans="1:6" s="28" customFormat="1" x14ac:dyDescent="0.2">
      <c r="A1110" s="43" t="s">
        <v>929</v>
      </c>
      <c r="B1110" s="46"/>
      <c r="C1110" s="45"/>
      <c r="D1110" s="45"/>
      <c r="E1110" s="45"/>
      <c r="F1110" s="147"/>
    </row>
    <row r="1111" spans="1:6" s="28" customFormat="1" x14ac:dyDescent="0.2">
      <c r="A1111" s="43" t="s">
        <v>510</v>
      </c>
      <c r="B1111" s="46"/>
      <c r="C1111" s="45"/>
      <c r="D1111" s="45"/>
      <c r="E1111" s="45"/>
      <c r="F1111" s="147"/>
    </row>
    <row r="1112" spans="1:6" s="28" customFormat="1" x14ac:dyDescent="0.2">
      <c r="A1112" s="43" t="s">
        <v>743</v>
      </c>
      <c r="B1112" s="46"/>
      <c r="C1112" s="45"/>
      <c r="D1112" s="45"/>
      <c r="E1112" s="45"/>
      <c r="F1112" s="147"/>
    </row>
    <row r="1113" spans="1:6" s="28" customFormat="1" x14ac:dyDescent="0.2">
      <c r="A1113" s="43" t="s">
        <v>579</v>
      </c>
      <c r="B1113" s="46"/>
      <c r="C1113" s="45"/>
      <c r="D1113" s="45"/>
      <c r="E1113" s="45"/>
      <c r="F1113" s="147"/>
    </row>
    <row r="1114" spans="1:6" s="28" customFormat="1" x14ac:dyDescent="0.2">
      <c r="A1114" s="43"/>
      <c r="B1114" s="72"/>
      <c r="C1114" s="62"/>
      <c r="D1114" s="62"/>
      <c r="E1114" s="62"/>
      <c r="F1114" s="149"/>
    </row>
    <row r="1115" spans="1:6" s="28" customFormat="1" x14ac:dyDescent="0.2">
      <c r="A1115" s="41">
        <v>410000</v>
      </c>
      <c r="B1115" s="42" t="s">
        <v>357</v>
      </c>
      <c r="C1115" s="40">
        <f t="shared" ref="C1115" si="429">C1116+C1121+C1136</f>
        <v>2471000</v>
      </c>
      <c r="D1115" s="40">
        <f t="shared" ref="D1115" si="430">D1116+D1121+D1136</f>
        <v>2626200</v>
      </c>
      <c r="E1115" s="40">
        <f t="shared" ref="E1115" si="431">E1116+E1121+E1136</f>
        <v>0</v>
      </c>
      <c r="F1115" s="152">
        <f t="shared" ref="F1115:F1147" si="432">D1115/C1115*100</f>
        <v>106.28085795224604</v>
      </c>
    </row>
    <row r="1116" spans="1:6" s="28" customFormat="1" x14ac:dyDescent="0.2">
      <c r="A1116" s="41">
        <v>411000</v>
      </c>
      <c r="B1116" s="42" t="s">
        <v>474</v>
      </c>
      <c r="C1116" s="40">
        <f t="shared" ref="C1116" si="433">SUM(C1117:C1120)</f>
        <v>1920000</v>
      </c>
      <c r="D1116" s="40">
        <f t="shared" ref="D1116" si="434">SUM(D1117:D1120)</f>
        <v>2082500</v>
      </c>
      <c r="E1116" s="40">
        <f t="shared" ref="E1116" si="435">SUM(E1117:E1120)</f>
        <v>0</v>
      </c>
      <c r="F1116" s="152">
        <f t="shared" si="432"/>
        <v>108.46354166666667</v>
      </c>
    </row>
    <row r="1117" spans="1:6" s="28" customFormat="1" x14ac:dyDescent="0.2">
      <c r="A1117" s="43">
        <v>411100</v>
      </c>
      <c r="B1117" s="44" t="s">
        <v>358</v>
      </c>
      <c r="C1117" s="53">
        <v>1750000</v>
      </c>
      <c r="D1117" s="45">
        <v>1950000</v>
      </c>
      <c r="E1117" s="53">
        <v>0</v>
      </c>
      <c r="F1117" s="148">
        <f t="shared" si="432"/>
        <v>111.42857142857143</v>
      </c>
    </row>
    <row r="1118" spans="1:6" s="28" customFormat="1" ht="40.5" x14ac:dyDescent="0.2">
      <c r="A1118" s="43">
        <v>411200</v>
      </c>
      <c r="B1118" s="44" t="s">
        <v>487</v>
      </c>
      <c r="C1118" s="53">
        <v>55000</v>
      </c>
      <c r="D1118" s="45">
        <v>54500</v>
      </c>
      <c r="E1118" s="53">
        <v>0</v>
      </c>
      <c r="F1118" s="148">
        <f t="shared" si="432"/>
        <v>99.090909090909093</v>
      </c>
    </row>
    <row r="1119" spans="1:6" s="28" customFormat="1" ht="40.5" x14ac:dyDescent="0.2">
      <c r="A1119" s="43">
        <v>411300</v>
      </c>
      <c r="B1119" s="44" t="s">
        <v>359</v>
      </c>
      <c r="C1119" s="53">
        <v>90000</v>
      </c>
      <c r="D1119" s="45">
        <v>60000</v>
      </c>
      <c r="E1119" s="53">
        <v>0</v>
      </c>
      <c r="F1119" s="148">
        <f t="shared" si="432"/>
        <v>66.666666666666657</v>
      </c>
    </row>
    <row r="1120" spans="1:6" s="28" customFormat="1" x14ac:dyDescent="0.2">
      <c r="A1120" s="43">
        <v>411400</v>
      </c>
      <c r="B1120" s="44" t="s">
        <v>360</v>
      </c>
      <c r="C1120" s="53">
        <v>25000.000000000004</v>
      </c>
      <c r="D1120" s="45">
        <v>18000</v>
      </c>
      <c r="E1120" s="53">
        <v>0</v>
      </c>
      <c r="F1120" s="148">
        <f t="shared" si="432"/>
        <v>71.999999999999986</v>
      </c>
    </row>
    <row r="1121" spans="1:6" s="28" customFormat="1" x14ac:dyDescent="0.2">
      <c r="A1121" s="41">
        <v>412000</v>
      </c>
      <c r="B1121" s="46" t="s">
        <v>479</v>
      </c>
      <c r="C1121" s="40">
        <f t="shared" ref="C1121" si="436">SUM(C1122:C1135)</f>
        <v>548000</v>
      </c>
      <c r="D1121" s="40">
        <f t="shared" ref="D1121" si="437">SUM(D1122:D1135)</f>
        <v>540700</v>
      </c>
      <c r="E1121" s="40">
        <f t="shared" ref="E1121" si="438">SUM(E1122:E1135)</f>
        <v>0</v>
      </c>
      <c r="F1121" s="152">
        <f t="shared" si="432"/>
        <v>98.667883211678827</v>
      </c>
    </row>
    <row r="1122" spans="1:6" s="28" customFormat="1" x14ac:dyDescent="0.2">
      <c r="A1122" s="51">
        <v>412100</v>
      </c>
      <c r="B1122" s="44" t="s">
        <v>361</v>
      </c>
      <c r="C1122" s="53">
        <v>5000</v>
      </c>
      <c r="D1122" s="45">
        <v>6000</v>
      </c>
      <c r="E1122" s="53">
        <v>0</v>
      </c>
      <c r="F1122" s="148">
        <f t="shared" si="432"/>
        <v>120</v>
      </c>
    </row>
    <row r="1123" spans="1:6" s="28" customFormat="1" ht="40.5" x14ac:dyDescent="0.2">
      <c r="A1123" s="43">
        <v>412200</v>
      </c>
      <c r="B1123" s="44" t="s">
        <v>488</v>
      </c>
      <c r="C1123" s="53">
        <v>96000</v>
      </c>
      <c r="D1123" s="45">
        <v>98000</v>
      </c>
      <c r="E1123" s="53">
        <v>0</v>
      </c>
      <c r="F1123" s="148">
        <f t="shared" si="432"/>
        <v>102.08333333333333</v>
      </c>
    </row>
    <row r="1124" spans="1:6" s="28" customFormat="1" x14ac:dyDescent="0.2">
      <c r="A1124" s="43">
        <v>412300</v>
      </c>
      <c r="B1124" s="44" t="s">
        <v>362</v>
      </c>
      <c r="C1124" s="53">
        <v>15300</v>
      </c>
      <c r="D1124" s="45">
        <v>14000</v>
      </c>
      <c r="E1124" s="53">
        <v>0</v>
      </c>
      <c r="F1124" s="148">
        <f t="shared" si="432"/>
        <v>91.503267973856211</v>
      </c>
    </row>
    <row r="1125" spans="1:6" s="28" customFormat="1" x14ac:dyDescent="0.2">
      <c r="A1125" s="43">
        <v>412400</v>
      </c>
      <c r="B1125" s="44" t="s">
        <v>363</v>
      </c>
      <c r="C1125" s="53">
        <v>2000</v>
      </c>
      <c r="D1125" s="45">
        <v>2000</v>
      </c>
      <c r="E1125" s="53">
        <v>0</v>
      </c>
      <c r="F1125" s="148">
        <f t="shared" si="432"/>
        <v>100</v>
      </c>
    </row>
    <row r="1126" spans="1:6" s="28" customFormat="1" x14ac:dyDescent="0.2">
      <c r="A1126" s="43">
        <v>412400</v>
      </c>
      <c r="B1126" s="44" t="s">
        <v>859</v>
      </c>
      <c r="C1126" s="53">
        <v>25300</v>
      </c>
      <c r="D1126" s="45">
        <v>15000</v>
      </c>
      <c r="E1126" s="53">
        <v>0</v>
      </c>
      <c r="F1126" s="148">
        <f t="shared" si="432"/>
        <v>59.288537549407117</v>
      </c>
    </row>
    <row r="1127" spans="1:6" s="28" customFormat="1" x14ac:dyDescent="0.2">
      <c r="A1127" s="43">
        <v>412500</v>
      </c>
      <c r="B1127" s="44" t="s">
        <v>364</v>
      </c>
      <c r="C1127" s="53">
        <v>14000</v>
      </c>
      <c r="D1127" s="45">
        <v>12000</v>
      </c>
      <c r="E1127" s="53">
        <v>0</v>
      </c>
      <c r="F1127" s="148">
        <f t="shared" si="432"/>
        <v>85.714285714285708</v>
      </c>
    </row>
    <row r="1128" spans="1:6" s="28" customFormat="1" x14ac:dyDescent="0.2">
      <c r="A1128" s="43">
        <v>412600</v>
      </c>
      <c r="B1128" s="44" t="s">
        <v>489</v>
      </c>
      <c r="C1128" s="53">
        <v>65000</v>
      </c>
      <c r="D1128" s="45">
        <v>62000</v>
      </c>
      <c r="E1128" s="53">
        <v>0</v>
      </c>
      <c r="F1128" s="148">
        <f t="shared" si="432"/>
        <v>95.384615384615387</v>
      </c>
    </row>
    <row r="1129" spans="1:6" s="28" customFormat="1" x14ac:dyDescent="0.2">
      <c r="A1129" s="43">
        <v>412700</v>
      </c>
      <c r="B1129" s="44" t="s">
        <v>476</v>
      </c>
      <c r="C1129" s="53">
        <v>313000</v>
      </c>
      <c r="D1129" s="45">
        <v>320000</v>
      </c>
      <c r="E1129" s="53">
        <v>0</v>
      </c>
      <c r="F1129" s="148">
        <f t="shared" si="432"/>
        <v>102.23642172523961</v>
      </c>
    </row>
    <row r="1130" spans="1:6" s="28" customFormat="1" x14ac:dyDescent="0.2">
      <c r="A1130" s="43">
        <v>412900</v>
      </c>
      <c r="B1130" s="44" t="s">
        <v>888</v>
      </c>
      <c r="C1130" s="53">
        <v>300</v>
      </c>
      <c r="D1130" s="45">
        <v>0</v>
      </c>
      <c r="E1130" s="53">
        <v>0</v>
      </c>
      <c r="F1130" s="148">
        <f t="shared" si="432"/>
        <v>0</v>
      </c>
    </row>
    <row r="1131" spans="1:6" s="28" customFormat="1" x14ac:dyDescent="0.2">
      <c r="A1131" s="43">
        <v>412900</v>
      </c>
      <c r="B1131" s="44" t="s">
        <v>703</v>
      </c>
      <c r="C1131" s="53">
        <v>2000</v>
      </c>
      <c r="D1131" s="45">
        <v>1500</v>
      </c>
      <c r="E1131" s="53">
        <v>0</v>
      </c>
      <c r="F1131" s="148">
        <f t="shared" si="432"/>
        <v>75</v>
      </c>
    </row>
    <row r="1132" spans="1:6" s="28" customFormat="1" x14ac:dyDescent="0.2">
      <c r="A1132" s="43">
        <v>412900</v>
      </c>
      <c r="B1132" s="44" t="s">
        <v>721</v>
      </c>
      <c r="C1132" s="53">
        <v>4900</v>
      </c>
      <c r="D1132" s="45">
        <v>4000</v>
      </c>
      <c r="E1132" s="53">
        <v>0</v>
      </c>
      <c r="F1132" s="148">
        <f t="shared" si="432"/>
        <v>81.632653061224488</v>
      </c>
    </row>
    <row r="1133" spans="1:6" s="28" customFormat="1" x14ac:dyDescent="0.2">
      <c r="A1133" s="43">
        <v>412900</v>
      </c>
      <c r="B1133" s="44" t="s">
        <v>722</v>
      </c>
      <c r="C1133" s="53">
        <v>1600</v>
      </c>
      <c r="D1133" s="45">
        <v>2700</v>
      </c>
      <c r="E1133" s="53">
        <v>0</v>
      </c>
      <c r="F1133" s="148">
        <f t="shared" si="432"/>
        <v>168.75</v>
      </c>
    </row>
    <row r="1134" spans="1:6" s="28" customFormat="1" x14ac:dyDescent="0.2">
      <c r="A1134" s="43">
        <v>412900</v>
      </c>
      <c r="B1134" s="44" t="s">
        <v>723</v>
      </c>
      <c r="C1134" s="53">
        <v>3400</v>
      </c>
      <c r="D1134" s="45">
        <v>3300</v>
      </c>
      <c r="E1134" s="53">
        <v>0</v>
      </c>
      <c r="F1134" s="148">
        <f t="shared" si="432"/>
        <v>97.058823529411768</v>
      </c>
    </row>
    <row r="1135" spans="1:6" s="28" customFormat="1" x14ac:dyDescent="0.2">
      <c r="A1135" s="43">
        <v>412900</v>
      </c>
      <c r="B1135" s="44" t="s">
        <v>705</v>
      </c>
      <c r="C1135" s="53">
        <v>200</v>
      </c>
      <c r="D1135" s="45">
        <v>200</v>
      </c>
      <c r="E1135" s="53">
        <v>0</v>
      </c>
      <c r="F1135" s="148">
        <f t="shared" si="432"/>
        <v>100</v>
      </c>
    </row>
    <row r="1136" spans="1:6" s="50" customFormat="1" ht="40.5" x14ac:dyDescent="0.2">
      <c r="A1136" s="41">
        <v>418000</v>
      </c>
      <c r="B1136" s="46" t="s">
        <v>483</v>
      </c>
      <c r="C1136" s="40">
        <f>0+C1137</f>
        <v>3000</v>
      </c>
      <c r="D1136" s="40">
        <f>0+D1137</f>
        <v>3000</v>
      </c>
      <c r="E1136" s="40">
        <f>0+E1137</f>
        <v>0</v>
      </c>
      <c r="F1136" s="152">
        <f t="shared" si="432"/>
        <v>100</v>
      </c>
    </row>
    <row r="1137" spans="1:6" s="28" customFormat="1" x14ac:dyDescent="0.2">
      <c r="A1137" s="43">
        <v>418400</v>
      </c>
      <c r="B1137" s="44" t="s">
        <v>418</v>
      </c>
      <c r="C1137" s="53">
        <v>3000</v>
      </c>
      <c r="D1137" s="45">
        <v>3000</v>
      </c>
      <c r="E1137" s="53">
        <v>0</v>
      </c>
      <c r="F1137" s="148">
        <f t="shared" si="432"/>
        <v>100</v>
      </c>
    </row>
    <row r="1138" spans="1:6" s="28" customFormat="1" x14ac:dyDescent="0.2">
      <c r="A1138" s="41">
        <v>510000</v>
      </c>
      <c r="B1138" s="46" t="s">
        <v>423</v>
      </c>
      <c r="C1138" s="40">
        <f t="shared" ref="C1138" si="439">C1139+C1142</f>
        <v>56999.999999999993</v>
      </c>
      <c r="D1138" s="40">
        <f t="shared" ref="D1138" si="440">D1139+D1142</f>
        <v>32000</v>
      </c>
      <c r="E1138" s="40">
        <f t="shared" ref="E1138" si="441">E1139+E1142</f>
        <v>0</v>
      </c>
      <c r="F1138" s="152">
        <f t="shared" si="432"/>
        <v>56.140350877192994</v>
      </c>
    </row>
    <row r="1139" spans="1:6" s="28" customFormat="1" x14ac:dyDescent="0.2">
      <c r="A1139" s="41">
        <v>511000</v>
      </c>
      <c r="B1139" s="46" t="s">
        <v>424</v>
      </c>
      <c r="C1139" s="40">
        <f t="shared" ref="C1139" si="442">SUM(C1140:C1141)</f>
        <v>54999.999999999993</v>
      </c>
      <c r="D1139" s="40">
        <f>SUM(D1140:D1141)</f>
        <v>30000</v>
      </c>
      <c r="E1139" s="40">
        <f t="shared" ref="E1139" si="443">SUM(E1140:E1141)</f>
        <v>0</v>
      </c>
      <c r="F1139" s="152">
        <f t="shared" si="432"/>
        <v>54.545454545454554</v>
      </c>
    </row>
    <row r="1140" spans="1:6" s="28" customFormat="1" x14ac:dyDescent="0.2">
      <c r="A1140" s="43">
        <v>511200</v>
      </c>
      <c r="B1140" s="44" t="s">
        <v>426</v>
      </c>
      <c r="C1140" s="53">
        <v>25000</v>
      </c>
      <c r="D1140" s="45">
        <v>5000</v>
      </c>
      <c r="E1140" s="53">
        <v>0</v>
      </c>
      <c r="F1140" s="148">
        <f t="shared" si="432"/>
        <v>20</v>
      </c>
    </row>
    <row r="1141" spans="1:6" s="28" customFormat="1" x14ac:dyDescent="0.2">
      <c r="A1141" s="43">
        <v>511300</v>
      </c>
      <c r="B1141" s="44" t="s">
        <v>427</v>
      </c>
      <c r="C1141" s="53">
        <v>29999.999999999993</v>
      </c>
      <c r="D1141" s="45">
        <v>25000</v>
      </c>
      <c r="E1141" s="53">
        <v>0</v>
      </c>
      <c r="F1141" s="148">
        <f t="shared" si="432"/>
        <v>83.333333333333343</v>
      </c>
    </row>
    <row r="1142" spans="1:6" s="28" customFormat="1" x14ac:dyDescent="0.2">
      <c r="A1142" s="41">
        <v>516000</v>
      </c>
      <c r="B1142" s="46" t="s">
        <v>434</v>
      </c>
      <c r="C1142" s="40">
        <f t="shared" ref="C1142" si="444">C1143</f>
        <v>2000</v>
      </c>
      <c r="D1142" s="40">
        <f t="shared" ref="D1142" si="445">D1143</f>
        <v>2000</v>
      </c>
      <c r="E1142" s="40">
        <f t="shared" ref="E1142" si="446">E1143</f>
        <v>0</v>
      </c>
      <c r="F1142" s="152">
        <f t="shared" si="432"/>
        <v>100</v>
      </c>
    </row>
    <row r="1143" spans="1:6" s="28" customFormat="1" x14ac:dyDescent="0.2">
      <c r="A1143" s="43">
        <v>516100</v>
      </c>
      <c r="B1143" s="44" t="s">
        <v>434</v>
      </c>
      <c r="C1143" s="53">
        <v>2000</v>
      </c>
      <c r="D1143" s="45">
        <v>2000</v>
      </c>
      <c r="E1143" s="53">
        <v>0</v>
      </c>
      <c r="F1143" s="148">
        <f t="shared" si="432"/>
        <v>100</v>
      </c>
    </row>
    <row r="1144" spans="1:6" s="50" customFormat="1" x14ac:dyDescent="0.2">
      <c r="A1144" s="41">
        <v>630000</v>
      </c>
      <c r="B1144" s="46" t="s">
        <v>464</v>
      </c>
      <c r="C1144" s="40">
        <f>0+C1145</f>
        <v>40000</v>
      </c>
      <c r="D1144" s="40">
        <f>0+D1145</f>
        <v>60000</v>
      </c>
      <c r="E1144" s="40">
        <f>0+E1145</f>
        <v>0</v>
      </c>
      <c r="F1144" s="152">
        <f t="shared" si="432"/>
        <v>150</v>
      </c>
    </row>
    <row r="1145" spans="1:6" s="28" customFormat="1" x14ac:dyDescent="0.2">
      <c r="A1145" s="41">
        <v>638000</v>
      </c>
      <c r="B1145" s="46" t="s">
        <v>397</v>
      </c>
      <c r="C1145" s="40">
        <f t="shared" ref="C1145" si="447">+C1146</f>
        <v>40000</v>
      </c>
      <c r="D1145" s="40">
        <f t="shared" ref="D1145" si="448">+D1146</f>
        <v>60000</v>
      </c>
      <c r="E1145" s="40">
        <f t="shared" ref="E1145" si="449">+E1146</f>
        <v>0</v>
      </c>
      <c r="F1145" s="152">
        <f t="shared" si="432"/>
        <v>150</v>
      </c>
    </row>
    <row r="1146" spans="1:6" s="28" customFormat="1" x14ac:dyDescent="0.2">
      <c r="A1146" s="43">
        <v>638100</v>
      </c>
      <c r="B1146" s="44" t="s">
        <v>469</v>
      </c>
      <c r="C1146" s="53">
        <v>40000</v>
      </c>
      <c r="D1146" s="45">
        <v>60000</v>
      </c>
      <c r="E1146" s="53">
        <v>0</v>
      </c>
      <c r="F1146" s="148">
        <f t="shared" si="432"/>
        <v>150</v>
      </c>
    </row>
    <row r="1147" spans="1:6" s="28" customFormat="1" x14ac:dyDescent="0.2">
      <c r="A1147" s="34"/>
      <c r="B1147" s="76" t="s">
        <v>646</v>
      </c>
      <c r="C1147" s="80">
        <f>C1115+C1138+C1144</f>
        <v>2568000</v>
      </c>
      <c r="D1147" s="80">
        <f>D1115+D1138+D1144</f>
        <v>2718200</v>
      </c>
      <c r="E1147" s="80">
        <f>E1115+E1138+E1144</f>
        <v>0</v>
      </c>
      <c r="F1147" s="153">
        <f t="shared" si="432"/>
        <v>105.84890965732087</v>
      </c>
    </row>
    <row r="1148" spans="1:6" s="28" customFormat="1" x14ac:dyDescent="0.2">
      <c r="A1148" s="37"/>
      <c r="B1148" s="39"/>
      <c r="C1148" s="62"/>
      <c r="D1148" s="62"/>
      <c r="E1148" s="62"/>
      <c r="F1148" s="149"/>
    </row>
    <row r="1149" spans="1:6" s="28" customFormat="1" x14ac:dyDescent="0.2">
      <c r="A1149" s="38"/>
      <c r="B1149" s="39"/>
      <c r="C1149" s="45"/>
      <c r="D1149" s="45"/>
      <c r="E1149" s="45"/>
      <c r="F1149" s="147"/>
    </row>
    <row r="1150" spans="1:6" s="28" customFormat="1" x14ac:dyDescent="0.2">
      <c r="A1150" s="43" t="s">
        <v>930</v>
      </c>
      <c r="B1150" s="46"/>
      <c r="C1150" s="45"/>
      <c r="D1150" s="45"/>
      <c r="E1150" s="45"/>
      <c r="F1150" s="147"/>
    </row>
    <row r="1151" spans="1:6" s="28" customFormat="1" x14ac:dyDescent="0.2">
      <c r="A1151" s="43" t="s">
        <v>510</v>
      </c>
      <c r="B1151" s="46"/>
      <c r="C1151" s="45"/>
      <c r="D1151" s="45"/>
      <c r="E1151" s="45"/>
      <c r="F1151" s="147"/>
    </row>
    <row r="1152" spans="1:6" s="28" customFormat="1" x14ac:dyDescent="0.2">
      <c r="A1152" s="43" t="s">
        <v>767</v>
      </c>
      <c r="B1152" s="46"/>
      <c r="C1152" s="45"/>
      <c r="D1152" s="45"/>
      <c r="E1152" s="45"/>
      <c r="F1152" s="147"/>
    </row>
    <row r="1153" spans="1:6" s="28" customFormat="1" x14ac:dyDescent="0.2">
      <c r="A1153" s="43" t="s">
        <v>931</v>
      </c>
      <c r="B1153" s="46"/>
      <c r="C1153" s="45"/>
      <c r="D1153" s="45"/>
      <c r="E1153" s="45"/>
      <c r="F1153" s="147"/>
    </row>
    <row r="1154" spans="1:6" s="28" customFormat="1" x14ac:dyDescent="0.2">
      <c r="A1154" s="43"/>
      <c r="B1154" s="72"/>
      <c r="C1154" s="62"/>
      <c r="D1154" s="62"/>
      <c r="E1154" s="62"/>
      <c r="F1154" s="149"/>
    </row>
    <row r="1155" spans="1:6" s="28" customFormat="1" x14ac:dyDescent="0.2">
      <c r="A1155" s="41">
        <v>410000</v>
      </c>
      <c r="B1155" s="42" t="s">
        <v>357</v>
      </c>
      <c r="C1155" s="40">
        <f t="shared" ref="C1155" si="450">C1156+C1161</f>
        <v>24008700</v>
      </c>
      <c r="D1155" s="40">
        <f t="shared" ref="D1155" si="451">D1156+D1161</f>
        <v>27743200</v>
      </c>
      <c r="E1155" s="40">
        <f t="shared" ref="E1155" si="452">E1156+E1161</f>
        <v>0</v>
      </c>
      <c r="F1155" s="152">
        <f t="shared" ref="F1155:F1185" si="453">D1155/C1155*100</f>
        <v>115.55477805962005</v>
      </c>
    </row>
    <row r="1156" spans="1:6" s="28" customFormat="1" x14ac:dyDescent="0.2">
      <c r="A1156" s="41">
        <v>411000</v>
      </c>
      <c r="B1156" s="42" t="s">
        <v>474</v>
      </c>
      <c r="C1156" s="40">
        <f t="shared" ref="C1156" si="454">SUM(C1157:C1160)</f>
        <v>23110000</v>
      </c>
      <c r="D1156" s="40">
        <f t="shared" ref="D1156" si="455">SUM(D1157:D1160)</f>
        <v>26754000</v>
      </c>
      <c r="E1156" s="40">
        <f t="shared" ref="E1156" si="456">SUM(E1157:E1160)</f>
        <v>0</v>
      </c>
      <c r="F1156" s="152">
        <f t="shared" si="453"/>
        <v>115.76806577239292</v>
      </c>
    </row>
    <row r="1157" spans="1:6" s="28" customFormat="1" x14ac:dyDescent="0.2">
      <c r="A1157" s="43">
        <v>411100</v>
      </c>
      <c r="B1157" s="44" t="s">
        <v>358</v>
      </c>
      <c r="C1157" s="53">
        <v>22126000</v>
      </c>
      <c r="D1157" s="45">
        <v>25770000</v>
      </c>
      <c r="E1157" s="53">
        <v>0</v>
      </c>
      <c r="F1157" s="148">
        <f t="shared" si="453"/>
        <v>116.46931212148604</v>
      </c>
    </row>
    <row r="1158" spans="1:6" s="28" customFormat="1" ht="40.5" x14ac:dyDescent="0.2">
      <c r="A1158" s="43">
        <v>411200</v>
      </c>
      <c r="B1158" s="44" t="s">
        <v>487</v>
      </c>
      <c r="C1158" s="53">
        <v>420000</v>
      </c>
      <c r="D1158" s="45">
        <v>420000</v>
      </c>
      <c r="E1158" s="53">
        <v>0</v>
      </c>
      <c r="F1158" s="148">
        <f t="shared" si="453"/>
        <v>100</v>
      </c>
    </row>
    <row r="1159" spans="1:6" s="28" customFormat="1" ht="40.5" x14ac:dyDescent="0.2">
      <c r="A1159" s="43">
        <v>411300</v>
      </c>
      <c r="B1159" s="44" t="s">
        <v>359</v>
      </c>
      <c r="C1159" s="53">
        <v>419000</v>
      </c>
      <c r="D1159" s="45">
        <v>419000</v>
      </c>
      <c r="E1159" s="53">
        <v>0</v>
      </c>
      <c r="F1159" s="148">
        <f t="shared" si="453"/>
        <v>100</v>
      </c>
    </row>
    <row r="1160" spans="1:6" s="28" customFormat="1" x14ac:dyDescent="0.2">
      <c r="A1160" s="43">
        <v>411400</v>
      </c>
      <c r="B1160" s="44" t="s">
        <v>360</v>
      </c>
      <c r="C1160" s="53">
        <v>145000</v>
      </c>
      <c r="D1160" s="45">
        <v>144999.99999999994</v>
      </c>
      <c r="E1160" s="53">
        <v>0</v>
      </c>
      <c r="F1160" s="148">
        <f t="shared" si="453"/>
        <v>99.999999999999957</v>
      </c>
    </row>
    <row r="1161" spans="1:6" s="28" customFormat="1" x14ac:dyDescent="0.2">
      <c r="A1161" s="41">
        <v>412000</v>
      </c>
      <c r="B1161" s="46" t="s">
        <v>479</v>
      </c>
      <c r="C1161" s="40">
        <f>SUM(C1162:C1172)</f>
        <v>898700</v>
      </c>
      <c r="D1161" s="40">
        <f>SUM(D1162:D1172)</f>
        <v>989200</v>
      </c>
      <c r="E1161" s="40">
        <f>SUM(E1162:E1172)</f>
        <v>0</v>
      </c>
      <c r="F1161" s="152">
        <f t="shared" si="453"/>
        <v>110.07010125737176</v>
      </c>
    </row>
    <row r="1162" spans="1:6" s="28" customFormat="1" x14ac:dyDescent="0.2">
      <c r="A1162" s="43">
        <v>412100</v>
      </c>
      <c r="B1162" s="44" t="s">
        <v>361</v>
      </c>
      <c r="C1162" s="53">
        <v>46000</v>
      </c>
      <c r="D1162" s="45">
        <v>103000</v>
      </c>
      <c r="E1162" s="53">
        <v>0</v>
      </c>
      <c r="F1162" s="148">
        <f t="shared" si="453"/>
        <v>223.91304347826087</v>
      </c>
    </row>
    <row r="1163" spans="1:6" s="28" customFormat="1" ht="40.5" x14ac:dyDescent="0.2">
      <c r="A1163" s="43">
        <v>412200</v>
      </c>
      <c r="B1163" s="44" t="s">
        <v>488</v>
      </c>
      <c r="C1163" s="53">
        <v>553900</v>
      </c>
      <c r="D1163" s="45">
        <v>563700</v>
      </c>
      <c r="E1163" s="53">
        <v>0</v>
      </c>
      <c r="F1163" s="148">
        <f t="shared" si="453"/>
        <v>101.7692724318469</v>
      </c>
    </row>
    <row r="1164" spans="1:6" s="28" customFormat="1" x14ac:dyDescent="0.2">
      <c r="A1164" s="43">
        <v>412300</v>
      </c>
      <c r="B1164" s="44" t="s">
        <v>362</v>
      </c>
      <c r="C1164" s="53">
        <v>32500.000000000004</v>
      </c>
      <c r="D1164" s="45">
        <v>40000</v>
      </c>
      <c r="E1164" s="53">
        <v>0</v>
      </c>
      <c r="F1164" s="148">
        <f t="shared" si="453"/>
        <v>123.07692307692307</v>
      </c>
    </row>
    <row r="1165" spans="1:6" s="28" customFormat="1" x14ac:dyDescent="0.2">
      <c r="A1165" s="43">
        <v>412400</v>
      </c>
      <c r="B1165" s="44" t="s">
        <v>363</v>
      </c>
      <c r="C1165" s="53">
        <v>499.9999999999996</v>
      </c>
      <c r="D1165" s="45">
        <v>0</v>
      </c>
      <c r="E1165" s="53">
        <v>0</v>
      </c>
      <c r="F1165" s="148">
        <f t="shared" si="453"/>
        <v>0</v>
      </c>
    </row>
    <row r="1166" spans="1:6" s="28" customFormat="1" x14ac:dyDescent="0.2">
      <c r="A1166" s="43">
        <v>412500</v>
      </c>
      <c r="B1166" s="44" t="s">
        <v>364</v>
      </c>
      <c r="C1166" s="53">
        <v>7999.9999999999964</v>
      </c>
      <c r="D1166" s="45">
        <v>10000</v>
      </c>
      <c r="E1166" s="53">
        <v>0</v>
      </c>
      <c r="F1166" s="148">
        <f t="shared" si="453"/>
        <v>125.00000000000007</v>
      </c>
    </row>
    <row r="1167" spans="1:6" s="28" customFormat="1" x14ac:dyDescent="0.2">
      <c r="A1167" s="43">
        <v>412600</v>
      </c>
      <c r="B1167" s="44" t="s">
        <v>489</v>
      </c>
      <c r="C1167" s="53">
        <v>6500.0000000000009</v>
      </c>
      <c r="D1167" s="45">
        <v>6000</v>
      </c>
      <c r="E1167" s="53">
        <v>0</v>
      </c>
      <c r="F1167" s="148">
        <f t="shared" si="453"/>
        <v>92.307692307692292</v>
      </c>
    </row>
    <row r="1168" spans="1:6" s="28" customFormat="1" x14ac:dyDescent="0.2">
      <c r="A1168" s="43">
        <v>412700</v>
      </c>
      <c r="B1168" s="44" t="s">
        <v>476</v>
      </c>
      <c r="C1168" s="53">
        <v>28999.999999999993</v>
      </c>
      <c r="D1168" s="45">
        <v>35000</v>
      </c>
      <c r="E1168" s="53">
        <v>0</v>
      </c>
      <c r="F1168" s="148">
        <f t="shared" si="453"/>
        <v>120.68965517241384</v>
      </c>
    </row>
    <row r="1169" spans="1:6" s="28" customFormat="1" x14ac:dyDescent="0.2">
      <c r="A1169" s="43">
        <v>412900</v>
      </c>
      <c r="B1169" s="48" t="s">
        <v>703</v>
      </c>
      <c r="C1169" s="53">
        <v>157500</v>
      </c>
      <c r="D1169" s="45">
        <v>165000</v>
      </c>
      <c r="E1169" s="53">
        <v>0</v>
      </c>
      <c r="F1169" s="148">
        <f t="shared" si="453"/>
        <v>104.76190476190477</v>
      </c>
    </row>
    <row r="1170" spans="1:6" s="28" customFormat="1" x14ac:dyDescent="0.2">
      <c r="A1170" s="43">
        <v>412900</v>
      </c>
      <c r="B1170" s="44" t="s">
        <v>722</v>
      </c>
      <c r="C1170" s="53">
        <v>3500</v>
      </c>
      <c r="D1170" s="45">
        <v>0</v>
      </c>
      <c r="E1170" s="53">
        <v>0</v>
      </c>
      <c r="F1170" s="148">
        <f t="shared" si="453"/>
        <v>0</v>
      </c>
    </row>
    <row r="1171" spans="1:6" s="28" customFormat="1" x14ac:dyDescent="0.2">
      <c r="A1171" s="43">
        <v>412900</v>
      </c>
      <c r="B1171" s="48" t="s">
        <v>723</v>
      </c>
      <c r="C1171" s="53">
        <v>42300</v>
      </c>
      <c r="D1171" s="45">
        <v>45000</v>
      </c>
      <c r="E1171" s="53">
        <v>0</v>
      </c>
      <c r="F1171" s="148">
        <f t="shared" si="453"/>
        <v>106.38297872340425</v>
      </c>
    </row>
    <row r="1172" spans="1:6" s="28" customFormat="1" x14ac:dyDescent="0.2">
      <c r="A1172" s="43">
        <v>412900</v>
      </c>
      <c r="B1172" s="44" t="s">
        <v>705</v>
      </c>
      <c r="C1172" s="53">
        <v>19000</v>
      </c>
      <c r="D1172" s="45">
        <v>21500</v>
      </c>
      <c r="E1172" s="53">
        <v>0</v>
      </c>
      <c r="F1172" s="148">
        <f t="shared" si="453"/>
        <v>113.1578947368421</v>
      </c>
    </row>
    <row r="1173" spans="1:6" s="50" customFormat="1" x14ac:dyDescent="0.2">
      <c r="A1173" s="41">
        <v>510000</v>
      </c>
      <c r="B1173" s="46" t="s">
        <v>423</v>
      </c>
      <c r="C1173" s="40">
        <f>C1174+0+0+C1178</f>
        <v>746600</v>
      </c>
      <c r="D1173" s="40">
        <f>D1174+0+0+D1178</f>
        <v>792500</v>
      </c>
      <c r="E1173" s="40">
        <f>E1174+0+0+E1178</f>
        <v>0</v>
      </c>
      <c r="F1173" s="152">
        <f t="shared" si="453"/>
        <v>106.14787034556656</v>
      </c>
    </row>
    <row r="1174" spans="1:6" s="50" customFormat="1" x14ac:dyDescent="0.2">
      <c r="A1174" s="41">
        <v>511000</v>
      </c>
      <c r="B1174" s="46" t="s">
        <v>424</v>
      </c>
      <c r="C1174" s="40">
        <f>SUM(C1175:C1177)</f>
        <v>745100</v>
      </c>
      <c r="D1174" s="40">
        <f>SUM(D1175:D1177)</f>
        <v>792500</v>
      </c>
      <c r="E1174" s="40">
        <f>SUM(E1175:E1177)</f>
        <v>0</v>
      </c>
      <c r="F1174" s="152">
        <f t="shared" si="453"/>
        <v>106.36156220641524</v>
      </c>
    </row>
    <row r="1175" spans="1:6" s="28" customFormat="1" x14ac:dyDescent="0.2">
      <c r="A1175" s="51">
        <v>511200</v>
      </c>
      <c r="B1175" s="44" t="s">
        <v>426</v>
      </c>
      <c r="C1175" s="53">
        <v>600000</v>
      </c>
      <c r="D1175" s="45">
        <v>650000</v>
      </c>
      <c r="E1175" s="53">
        <v>0</v>
      </c>
      <c r="F1175" s="148">
        <f t="shared" si="453"/>
        <v>108.33333333333333</v>
      </c>
    </row>
    <row r="1176" spans="1:6" s="28" customFormat="1" x14ac:dyDescent="0.2">
      <c r="A1176" s="43">
        <v>511300</v>
      </c>
      <c r="B1176" s="44" t="s">
        <v>427</v>
      </c>
      <c r="C1176" s="53">
        <v>143400</v>
      </c>
      <c r="D1176" s="45">
        <v>142500</v>
      </c>
      <c r="E1176" s="53">
        <v>0</v>
      </c>
      <c r="F1176" s="148">
        <f t="shared" si="453"/>
        <v>99.372384937238493</v>
      </c>
    </row>
    <row r="1177" spans="1:6" s="28" customFormat="1" x14ac:dyDescent="0.2">
      <c r="A1177" s="43">
        <v>511700</v>
      </c>
      <c r="B1177" s="44" t="s">
        <v>430</v>
      </c>
      <c r="C1177" s="53">
        <v>1700</v>
      </c>
      <c r="D1177" s="45">
        <v>0</v>
      </c>
      <c r="E1177" s="53">
        <v>0</v>
      </c>
      <c r="F1177" s="148">
        <f t="shared" si="453"/>
        <v>0</v>
      </c>
    </row>
    <row r="1178" spans="1:6" s="50" customFormat="1" x14ac:dyDescent="0.2">
      <c r="A1178" s="41">
        <v>516000</v>
      </c>
      <c r="B1178" s="46" t="s">
        <v>434</v>
      </c>
      <c r="C1178" s="74">
        <f t="shared" ref="C1178" si="457">C1179</f>
        <v>1500</v>
      </c>
      <c r="D1178" s="40">
        <f t="shared" ref="D1178" si="458">D1179</f>
        <v>0</v>
      </c>
      <c r="E1178" s="74">
        <f t="shared" ref="E1178" si="459">E1179</f>
        <v>0</v>
      </c>
      <c r="F1178" s="152">
        <f t="shared" si="453"/>
        <v>0</v>
      </c>
    </row>
    <row r="1179" spans="1:6" s="28" customFormat="1" x14ac:dyDescent="0.2">
      <c r="A1179" s="43">
        <v>516100</v>
      </c>
      <c r="B1179" s="44" t="s">
        <v>434</v>
      </c>
      <c r="C1179" s="53">
        <v>1500</v>
      </c>
      <c r="D1179" s="45">
        <v>0</v>
      </c>
      <c r="E1179" s="53">
        <v>0</v>
      </c>
      <c r="F1179" s="148">
        <f t="shared" si="453"/>
        <v>0</v>
      </c>
    </row>
    <row r="1180" spans="1:6" s="50" customFormat="1" x14ac:dyDescent="0.2">
      <c r="A1180" s="41">
        <v>630000</v>
      </c>
      <c r="B1180" s="46" t="s">
        <v>464</v>
      </c>
      <c r="C1180" s="40">
        <f t="shared" ref="C1180" si="460">C1181+C1183</f>
        <v>671000</v>
      </c>
      <c r="D1180" s="40">
        <f t="shared" ref="D1180" si="461">D1181+D1183</f>
        <v>400000</v>
      </c>
      <c r="E1180" s="40">
        <f t="shared" ref="E1180" si="462">E1181+E1183</f>
        <v>0</v>
      </c>
      <c r="F1180" s="152">
        <f t="shared" si="453"/>
        <v>59.612518628912071</v>
      </c>
    </row>
    <row r="1181" spans="1:6" s="50" customFormat="1" x14ac:dyDescent="0.2">
      <c r="A1181" s="41">
        <v>631000</v>
      </c>
      <c r="B1181" s="46" t="s">
        <v>396</v>
      </c>
      <c r="C1181" s="40">
        <f t="shared" ref="C1181" si="463">C1182</f>
        <v>191000</v>
      </c>
      <c r="D1181" s="40">
        <f t="shared" ref="D1181" si="464">D1182</f>
        <v>0</v>
      </c>
      <c r="E1181" s="40">
        <f t="shared" ref="E1181" si="465">E1182</f>
        <v>0</v>
      </c>
      <c r="F1181" s="152">
        <f t="shared" si="453"/>
        <v>0</v>
      </c>
    </row>
    <row r="1182" spans="1:6" s="28" customFormat="1" x14ac:dyDescent="0.2">
      <c r="A1182" s="43">
        <v>631900</v>
      </c>
      <c r="B1182" s="44" t="s">
        <v>744</v>
      </c>
      <c r="C1182" s="53">
        <v>191000</v>
      </c>
      <c r="D1182" s="45">
        <v>0</v>
      </c>
      <c r="E1182" s="53">
        <v>0</v>
      </c>
      <c r="F1182" s="148">
        <f t="shared" si="453"/>
        <v>0</v>
      </c>
    </row>
    <row r="1183" spans="1:6" s="50" customFormat="1" x14ac:dyDescent="0.2">
      <c r="A1183" s="41">
        <v>638000</v>
      </c>
      <c r="B1183" s="46" t="s">
        <v>397</v>
      </c>
      <c r="C1183" s="40">
        <f t="shared" ref="C1183" si="466">C1184</f>
        <v>480000</v>
      </c>
      <c r="D1183" s="40">
        <f t="shared" ref="D1183" si="467">D1184</f>
        <v>400000</v>
      </c>
      <c r="E1183" s="40">
        <f t="shared" ref="E1183" si="468">E1184</f>
        <v>0</v>
      </c>
      <c r="F1183" s="152">
        <f t="shared" si="453"/>
        <v>83.333333333333343</v>
      </c>
    </row>
    <row r="1184" spans="1:6" s="28" customFormat="1" x14ac:dyDescent="0.2">
      <c r="A1184" s="43">
        <v>638100</v>
      </c>
      <c r="B1184" s="44" t="s">
        <v>469</v>
      </c>
      <c r="C1184" s="53">
        <v>480000</v>
      </c>
      <c r="D1184" s="45">
        <v>400000</v>
      </c>
      <c r="E1184" s="53">
        <v>0</v>
      </c>
      <c r="F1184" s="148">
        <f t="shared" si="453"/>
        <v>83.333333333333343</v>
      </c>
    </row>
    <row r="1185" spans="1:6" s="28" customFormat="1" x14ac:dyDescent="0.2">
      <c r="A1185" s="82"/>
      <c r="B1185" s="76" t="s">
        <v>646</v>
      </c>
      <c r="C1185" s="80">
        <f>C1155+0+C1173+C1180</f>
        <v>25426300</v>
      </c>
      <c r="D1185" s="80">
        <f>D1155+0+D1173+D1180</f>
        <v>28935700</v>
      </c>
      <c r="E1185" s="80">
        <f>E1155+0+E1173+E1180</f>
        <v>0</v>
      </c>
      <c r="F1185" s="153">
        <f t="shared" si="453"/>
        <v>113.80224413304335</v>
      </c>
    </row>
    <row r="1186" spans="1:6" s="28" customFormat="1" x14ac:dyDescent="0.2">
      <c r="A1186" s="37"/>
      <c r="B1186" s="44"/>
      <c r="C1186" s="45"/>
      <c r="D1186" s="45"/>
      <c r="E1186" s="45"/>
      <c r="F1186" s="147"/>
    </row>
    <row r="1187" spans="1:6" s="28" customFormat="1" x14ac:dyDescent="0.2">
      <c r="A1187" s="38"/>
      <c r="B1187" s="39"/>
      <c r="C1187" s="45"/>
      <c r="D1187" s="45"/>
      <c r="E1187" s="45"/>
      <c r="F1187" s="147"/>
    </row>
    <row r="1188" spans="1:6" s="28" customFormat="1" x14ac:dyDescent="0.2">
      <c r="A1188" s="43" t="s">
        <v>932</v>
      </c>
      <c r="B1188" s="46"/>
      <c r="C1188" s="45"/>
      <c r="D1188" s="45"/>
      <c r="E1188" s="45"/>
      <c r="F1188" s="147"/>
    </row>
    <row r="1189" spans="1:6" s="28" customFormat="1" x14ac:dyDescent="0.2">
      <c r="A1189" s="43" t="s">
        <v>510</v>
      </c>
      <c r="B1189" s="46"/>
      <c r="C1189" s="45"/>
      <c r="D1189" s="45"/>
      <c r="E1189" s="45"/>
      <c r="F1189" s="147"/>
    </row>
    <row r="1190" spans="1:6" s="28" customFormat="1" x14ac:dyDescent="0.2">
      <c r="A1190" s="43" t="s">
        <v>519</v>
      </c>
      <c r="B1190" s="46"/>
      <c r="C1190" s="45"/>
      <c r="D1190" s="45"/>
      <c r="E1190" s="45"/>
      <c r="F1190" s="147"/>
    </row>
    <row r="1191" spans="1:6" s="28" customFormat="1" x14ac:dyDescent="0.2">
      <c r="A1191" s="43" t="s">
        <v>579</v>
      </c>
      <c r="B1191" s="46"/>
      <c r="C1191" s="45"/>
      <c r="D1191" s="45"/>
      <c r="E1191" s="45"/>
      <c r="F1191" s="147"/>
    </row>
    <row r="1192" spans="1:6" s="28" customFormat="1" x14ac:dyDescent="0.2">
      <c r="A1192" s="43"/>
      <c r="B1192" s="72"/>
      <c r="C1192" s="62"/>
      <c r="D1192" s="62"/>
      <c r="E1192" s="62"/>
      <c r="F1192" s="149"/>
    </row>
    <row r="1193" spans="1:6" s="28" customFormat="1" x14ac:dyDescent="0.2">
      <c r="A1193" s="41">
        <v>410000</v>
      </c>
      <c r="B1193" s="42" t="s">
        <v>357</v>
      </c>
      <c r="C1193" s="40">
        <f t="shared" ref="C1193" si="469">C1194+C1199</f>
        <v>1328400</v>
      </c>
      <c r="D1193" s="40">
        <f t="shared" ref="D1193" si="470">D1194+D1199</f>
        <v>1359500</v>
      </c>
      <c r="E1193" s="40">
        <f t="shared" ref="E1193" si="471">E1194+E1199</f>
        <v>0</v>
      </c>
      <c r="F1193" s="152">
        <f t="shared" ref="F1193:F1220" si="472">D1193/C1193*100</f>
        <v>102.34116230051188</v>
      </c>
    </row>
    <row r="1194" spans="1:6" s="28" customFormat="1" x14ac:dyDescent="0.2">
      <c r="A1194" s="41">
        <v>411000</v>
      </c>
      <c r="B1194" s="42" t="s">
        <v>474</v>
      </c>
      <c r="C1194" s="40">
        <f t="shared" ref="C1194" si="473">SUM(C1195:C1198)</f>
        <v>1162100</v>
      </c>
      <c r="D1194" s="40">
        <f t="shared" ref="D1194" si="474">SUM(D1195:D1198)</f>
        <v>1178400</v>
      </c>
      <c r="E1194" s="40">
        <f t="shared" ref="E1194" si="475">SUM(E1195:E1198)</f>
        <v>0</v>
      </c>
      <c r="F1194" s="152">
        <f t="shared" si="472"/>
        <v>101.40263316409947</v>
      </c>
    </row>
    <row r="1195" spans="1:6" s="28" customFormat="1" x14ac:dyDescent="0.2">
      <c r="A1195" s="43">
        <v>411100</v>
      </c>
      <c r="B1195" s="44" t="s">
        <v>358</v>
      </c>
      <c r="C1195" s="53">
        <v>1055000</v>
      </c>
      <c r="D1195" s="45">
        <v>1118000</v>
      </c>
      <c r="E1195" s="53">
        <v>0</v>
      </c>
      <c r="F1195" s="148">
        <f t="shared" si="472"/>
        <v>105.97156398104266</v>
      </c>
    </row>
    <row r="1196" spans="1:6" s="28" customFormat="1" ht="40.5" x14ac:dyDescent="0.2">
      <c r="A1196" s="43">
        <v>411200</v>
      </c>
      <c r="B1196" s="44" t="s">
        <v>487</v>
      </c>
      <c r="C1196" s="53">
        <v>38400</v>
      </c>
      <c r="D1196" s="45">
        <v>32400</v>
      </c>
      <c r="E1196" s="53">
        <v>0</v>
      </c>
      <c r="F1196" s="148">
        <f t="shared" si="472"/>
        <v>84.375</v>
      </c>
    </row>
    <row r="1197" spans="1:6" s="28" customFormat="1" ht="40.5" x14ac:dyDescent="0.2">
      <c r="A1197" s="43">
        <v>411300</v>
      </c>
      <c r="B1197" s="44" t="s">
        <v>359</v>
      </c>
      <c r="C1197" s="53">
        <v>30000</v>
      </c>
      <c r="D1197" s="45">
        <v>10000</v>
      </c>
      <c r="E1197" s="53">
        <v>0</v>
      </c>
      <c r="F1197" s="148">
        <f t="shared" si="472"/>
        <v>33.333333333333329</v>
      </c>
    </row>
    <row r="1198" spans="1:6" s="28" customFormat="1" x14ac:dyDescent="0.2">
      <c r="A1198" s="43">
        <v>411400</v>
      </c>
      <c r="B1198" s="44" t="s">
        <v>360</v>
      </c>
      <c r="C1198" s="53">
        <v>38700</v>
      </c>
      <c r="D1198" s="45">
        <v>18000</v>
      </c>
      <c r="E1198" s="53">
        <v>0</v>
      </c>
      <c r="F1198" s="148">
        <f t="shared" si="472"/>
        <v>46.511627906976742</v>
      </c>
    </row>
    <row r="1199" spans="1:6" s="28" customFormat="1" x14ac:dyDescent="0.2">
      <c r="A1199" s="41">
        <v>412000</v>
      </c>
      <c r="B1199" s="46" t="s">
        <v>479</v>
      </c>
      <c r="C1199" s="40">
        <f t="shared" ref="C1199" si="476">SUM(C1200:C1210)</f>
        <v>166300</v>
      </c>
      <c r="D1199" s="40">
        <f>SUM(D1200:D1210)</f>
        <v>181100</v>
      </c>
      <c r="E1199" s="40">
        <f t="shared" ref="E1199" si="477">SUM(E1200:E1210)</f>
        <v>0</v>
      </c>
      <c r="F1199" s="152">
        <f t="shared" si="472"/>
        <v>108.89957907396273</v>
      </c>
    </row>
    <row r="1200" spans="1:6" s="28" customFormat="1" x14ac:dyDescent="0.2">
      <c r="A1200" s="51">
        <v>412100</v>
      </c>
      <c r="B1200" s="44" t="s">
        <v>361</v>
      </c>
      <c r="C1200" s="53">
        <v>2500</v>
      </c>
      <c r="D1200" s="45">
        <v>2500</v>
      </c>
      <c r="E1200" s="53">
        <v>0</v>
      </c>
      <c r="F1200" s="148">
        <f t="shared" si="472"/>
        <v>100</v>
      </c>
    </row>
    <row r="1201" spans="1:6" s="28" customFormat="1" ht="40.5" x14ac:dyDescent="0.2">
      <c r="A1201" s="43">
        <v>412200</v>
      </c>
      <c r="B1201" s="44" t="s">
        <v>488</v>
      </c>
      <c r="C1201" s="53">
        <v>16400</v>
      </c>
      <c r="D1201" s="45">
        <v>17200</v>
      </c>
      <c r="E1201" s="53">
        <v>0</v>
      </c>
      <c r="F1201" s="148">
        <f t="shared" si="472"/>
        <v>104.8780487804878</v>
      </c>
    </row>
    <row r="1202" spans="1:6" s="28" customFormat="1" x14ac:dyDescent="0.2">
      <c r="A1202" s="43">
        <v>412300</v>
      </c>
      <c r="B1202" s="44" t="s">
        <v>362</v>
      </c>
      <c r="C1202" s="53">
        <v>7200</v>
      </c>
      <c r="D1202" s="45">
        <v>8500</v>
      </c>
      <c r="E1202" s="53">
        <v>0</v>
      </c>
      <c r="F1202" s="148">
        <f t="shared" si="472"/>
        <v>118.05555555555556</v>
      </c>
    </row>
    <row r="1203" spans="1:6" s="28" customFormat="1" x14ac:dyDescent="0.2">
      <c r="A1203" s="43">
        <v>412500</v>
      </c>
      <c r="B1203" s="44" t="s">
        <v>364</v>
      </c>
      <c r="C1203" s="53">
        <v>15500</v>
      </c>
      <c r="D1203" s="45">
        <v>13000</v>
      </c>
      <c r="E1203" s="53">
        <v>0</v>
      </c>
      <c r="F1203" s="148">
        <f t="shared" si="472"/>
        <v>83.870967741935488</v>
      </c>
    </row>
    <row r="1204" spans="1:6" s="28" customFormat="1" x14ac:dyDescent="0.2">
      <c r="A1204" s="43">
        <v>412600</v>
      </c>
      <c r="B1204" s="44" t="s">
        <v>489</v>
      </c>
      <c r="C1204" s="53">
        <v>31500</v>
      </c>
      <c r="D1204" s="45">
        <v>46500</v>
      </c>
      <c r="E1204" s="53">
        <v>0</v>
      </c>
      <c r="F1204" s="148">
        <f t="shared" si="472"/>
        <v>147.61904761904762</v>
      </c>
    </row>
    <row r="1205" spans="1:6" s="28" customFormat="1" x14ac:dyDescent="0.2">
      <c r="A1205" s="43">
        <v>412700</v>
      </c>
      <c r="B1205" s="44" t="s">
        <v>476</v>
      </c>
      <c r="C1205" s="53">
        <v>32700</v>
      </c>
      <c r="D1205" s="45">
        <v>41800</v>
      </c>
      <c r="E1205" s="53">
        <v>0</v>
      </c>
      <c r="F1205" s="148">
        <f t="shared" si="472"/>
        <v>127.82874617737004</v>
      </c>
    </row>
    <row r="1206" spans="1:6" s="28" customFormat="1" x14ac:dyDescent="0.2">
      <c r="A1206" s="43">
        <v>412900</v>
      </c>
      <c r="B1206" s="44" t="s">
        <v>888</v>
      </c>
      <c r="C1206" s="53">
        <v>5000</v>
      </c>
      <c r="D1206" s="45">
        <v>5000</v>
      </c>
      <c r="E1206" s="53">
        <v>0</v>
      </c>
      <c r="F1206" s="148">
        <f t="shared" si="472"/>
        <v>100</v>
      </c>
    </row>
    <row r="1207" spans="1:6" s="28" customFormat="1" x14ac:dyDescent="0.2">
      <c r="A1207" s="43">
        <v>412900</v>
      </c>
      <c r="B1207" s="44" t="s">
        <v>703</v>
      </c>
      <c r="C1207" s="53">
        <v>30000</v>
      </c>
      <c r="D1207" s="45">
        <v>30000</v>
      </c>
      <c r="E1207" s="53">
        <v>0</v>
      </c>
      <c r="F1207" s="148">
        <f t="shared" si="472"/>
        <v>100</v>
      </c>
    </row>
    <row r="1208" spans="1:6" s="28" customFormat="1" x14ac:dyDescent="0.2">
      <c r="A1208" s="43">
        <v>412900</v>
      </c>
      <c r="B1208" s="44" t="s">
        <v>721</v>
      </c>
      <c r="C1208" s="53">
        <v>15000</v>
      </c>
      <c r="D1208" s="45">
        <v>12000</v>
      </c>
      <c r="E1208" s="53">
        <v>0</v>
      </c>
      <c r="F1208" s="148">
        <f t="shared" si="472"/>
        <v>80</v>
      </c>
    </row>
    <row r="1209" spans="1:6" s="28" customFormat="1" x14ac:dyDescent="0.2">
      <c r="A1209" s="43">
        <v>412900</v>
      </c>
      <c r="B1209" s="44" t="s">
        <v>722</v>
      </c>
      <c r="C1209" s="53">
        <v>7500</v>
      </c>
      <c r="D1209" s="45">
        <v>2000</v>
      </c>
      <c r="E1209" s="53">
        <v>0</v>
      </c>
      <c r="F1209" s="148">
        <f t="shared" si="472"/>
        <v>26.666666666666668</v>
      </c>
    </row>
    <row r="1210" spans="1:6" s="28" customFormat="1" x14ac:dyDescent="0.2">
      <c r="A1210" s="43">
        <v>412900</v>
      </c>
      <c r="B1210" s="48" t="s">
        <v>723</v>
      </c>
      <c r="C1210" s="53">
        <v>3000</v>
      </c>
      <c r="D1210" s="45">
        <v>2600</v>
      </c>
      <c r="E1210" s="53">
        <v>0</v>
      </c>
      <c r="F1210" s="148">
        <f t="shared" si="472"/>
        <v>86.666666666666671</v>
      </c>
    </row>
    <row r="1211" spans="1:6" s="28" customFormat="1" x14ac:dyDescent="0.2">
      <c r="A1211" s="41">
        <v>510000</v>
      </c>
      <c r="B1211" s="46" t="s">
        <v>423</v>
      </c>
      <c r="C1211" s="40">
        <f t="shared" ref="C1211" si="478">C1212+C1215</f>
        <v>120000</v>
      </c>
      <c r="D1211" s="40">
        <f t="shared" ref="D1211" si="479">D1212+D1215</f>
        <v>169000</v>
      </c>
      <c r="E1211" s="40">
        <f t="shared" ref="E1211" si="480">E1212+E1215</f>
        <v>0</v>
      </c>
      <c r="F1211" s="152">
        <f t="shared" si="472"/>
        <v>140.83333333333334</v>
      </c>
    </row>
    <row r="1212" spans="1:6" s="28" customFormat="1" x14ac:dyDescent="0.2">
      <c r="A1212" s="41">
        <v>511000</v>
      </c>
      <c r="B1212" s="46" t="s">
        <v>424</v>
      </c>
      <c r="C1212" s="40">
        <f t="shared" ref="C1212" si="481">SUM(C1213:C1214)</f>
        <v>113000</v>
      </c>
      <c r="D1212" s="40">
        <f t="shared" ref="D1212" si="482">SUM(D1213:D1214)</f>
        <v>169000</v>
      </c>
      <c r="E1212" s="40">
        <f t="shared" ref="E1212" si="483">SUM(E1213:E1214)</f>
        <v>0</v>
      </c>
      <c r="F1212" s="152">
        <f t="shared" si="472"/>
        <v>149.55752212389382</v>
      </c>
    </row>
    <row r="1213" spans="1:6" s="28" customFormat="1" x14ac:dyDescent="0.2">
      <c r="A1213" s="51">
        <v>511200</v>
      </c>
      <c r="B1213" s="44" t="s">
        <v>426</v>
      </c>
      <c r="C1213" s="53">
        <v>110000</v>
      </c>
      <c r="D1213" s="45">
        <v>110000</v>
      </c>
      <c r="E1213" s="53">
        <v>0</v>
      </c>
      <c r="F1213" s="148">
        <f t="shared" si="472"/>
        <v>100</v>
      </c>
    </row>
    <row r="1214" spans="1:6" s="28" customFormat="1" x14ac:dyDescent="0.2">
      <c r="A1214" s="43">
        <v>511300</v>
      </c>
      <c r="B1214" s="44" t="s">
        <v>427</v>
      </c>
      <c r="C1214" s="53">
        <v>3000</v>
      </c>
      <c r="D1214" s="45">
        <v>59000</v>
      </c>
      <c r="E1214" s="53">
        <v>0</v>
      </c>
      <c r="F1214" s="148">
        <f t="shared" si="472"/>
        <v>1966.6666666666667</v>
      </c>
    </row>
    <row r="1215" spans="1:6" s="50" customFormat="1" x14ac:dyDescent="0.2">
      <c r="A1215" s="41">
        <v>516000</v>
      </c>
      <c r="B1215" s="46" t="s">
        <v>434</v>
      </c>
      <c r="C1215" s="74">
        <f t="shared" ref="C1215" si="484">C1216</f>
        <v>7000</v>
      </c>
      <c r="D1215" s="40">
        <f>D1216</f>
        <v>0</v>
      </c>
      <c r="E1215" s="74">
        <f t="shared" ref="E1215" si="485">E1216</f>
        <v>0</v>
      </c>
      <c r="F1215" s="152">
        <f t="shared" si="472"/>
        <v>0</v>
      </c>
    </row>
    <row r="1216" spans="1:6" s="28" customFormat="1" x14ac:dyDescent="0.2">
      <c r="A1216" s="43">
        <v>516100</v>
      </c>
      <c r="B1216" s="44" t="s">
        <v>434</v>
      </c>
      <c r="C1216" s="53">
        <v>7000</v>
      </c>
      <c r="D1216" s="45">
        <v>0</v>
      </c>
      <c r="E1216" s="53">
        <v>0</v>
      </c>
      <c r="F1216" s="148">
        <f t="shared" si="472"/>
        <v>0</v>
      </c>
    </row>
    <row r="1217" spans="1:6" s="50" customFormat="1" x14ac:dyDescent="0.2">
      <c r="A1217" s="41">
        <v>630000</v>
      </c>
      <c r="B1217" s="46" t="s">
        <v>464</v>
      </c>
      <c r="C1217" s="40">
        <f t="shared" ref="C1217:C1218" si="486">C1218</f>
        <v>55000</v>
      </c>
      <c r="D1217" s="40">
        <f t="shared" ref="D1217:D1218" si="487">D1218</f>
        <v>22000</v>
      </c>
      <c r="E1217" s="40">
        <f t="shared" ref="E1217:E1218" si="488">E1218</f>
        <v>0</v>
      </c>
      <c r="F1217" s="152">
        <f t="shared" si="472"/>
        <v>40</v>
      </c>
    </row>
    <row r="1218" spans="1:6" s="50" customFormat="1" x14ac:dyDescent="0.2">
      <c r="A1218" s="41">
        <v>638000</v>
      </c>
      <c r="B1218" s="46" t="s">
        <v>397</v>
      </c>
      <c r="C1218" s="40">
        <f t="shared" si="486"/>
        <v>55000</v>
      </c>
      <c r="D1218" s="40">
        <f t="shared" si="487"/>
        <v>22000</v>
      </c>
      <c r="E1218" s="40">
        <f t="shared" si="488"/>
        <v>0</v>
      </c>
      <c r="F1218" s="152">
        <f t="shared" si="472"/>
        <v>40</v>
      </c>
    </row>
    <row r="1219" spans="1:6" s="28" customFormat="1" x14ac:dyDescent="0.2">
      <c r="A1219" s="43">
        <v>638100</v>
      </c>
      <c r="B1219" s="44" t="s">
        <v>469</v>
      </c>
      <c r="C1219" s="53">
        <v>55000</v>
      </c>
      <c r="D1219" s="45">
        <v>22000</v>
      </c>
      <c r="E1219" s="53">
        <v>0</v>
      </c>
      <c r="F1219" s="148">
        <f t="shared" si="472"/>
        <v>40</v>
      </c>
    </row>
    <row r="1220" spans="1:6" s="28" customFormat="1" x14ac:dyDescent="0.2">
      <c r="A1220" s="82"/>
      <c r="B1220" s="76" t="s">
        <v>646</v>
      </c>
      <c r="C1220" s="80">
        <f>C1193+C1211+0+C1217</f>
        <v>1503400</v>
      </c>
      <c r="D1220" s="80">
        <f>D1193+D1211+0+D1217</f>
        <v>1550500</v>
      </c>
      <c r="E1220" s="80">
        <f>E1193+E1211+0+E1217</f>
        <v>0</v>
      </c>
      <c r="F1220" s="153">
        <f t="shared" si="472"/>
        <v>103.13289876280432</v>
      </c>
    </row>
    <row r="1221" spans="1:6" s="28" customFormat="1" x14ac:dyDescent="0.2">
      <c r="A1221" s="37"/>
      <c r="B1221" s="44"/>
      <c r="C1221" s="45"/>
      <c r="D1221" s="45"/>
      <c r="E1221" s="45"/>
      <c r="F1221" s="147"/>
    </row>
    <row r="1222" spans="1:6" s="28" customFormat="1" x14ac:dyDescent="0.2">
      <c r="A1222" s="38"/>
      <c r="B1222" s="39"/>
      <c r="C1222" s="45"/>
      <c r="D1222" s="45"/>
      <c r="E1222" s="45"/>
      <c r="F1222" s="147"/>
    </row>
    <row r="1223" spans="1:6" s="28" customFormat="1" x14ac:dyDescent="0.2">
      <c r="A1223" s="43" t="s">
        <v>584</v>
      </c>
      <c r="B1223" s="46"/>
      <c r="C1223" s="45"/>
      <c r="D1223" s="45"/>
      <c r="E1223" s="45"/>
      <c r="F1223" s="147"/>
    </row>
    <row r="1224" spans="1:6" s="28" customFormat="1" x14ac:dyDescent="0.2">
      <c r="A1224" s="43" t="s">
        <v>510</v>
      </c>
      <c r="B1224" s="46"/>
      <c r="C1224" s="45"/>
      <c r="D1224" s="45"/>
      <c r="E1224" s="45"/>
      <c r="F1224" s="147"/>
    </row>
    <row r="1225" spans="1:6" s="28" customFormat="1" x14ac:dyDescent="0.2">
      <c r="A1225" s="43" t="s">
        <v>526</v>
      </c>
      <c r="B1225" s="46"/>
      <c r="C1225" s="45"/>
      <c r="D1225" s="45"/>
      <c r="E1225" s="45"/>
      <c r="F1225" s="147"/>
    </row>
    <row r="1226" spans="1:6" s="28" customFormat="1" x14ac:dyDescent="0.2">
      <c r="A1226" s="43" t="s">
        <v>579</v>
      </c>
      <c r="B1226" s="46"/>
      <c r="C1226" s="45"/>
      <c r="D1226" s="45"/>
      <c r="E1226" s="45"/>
      <c r="F1226" s="147"/>
    </row>
    <row r="1227" spans="1:6" s="28" customFormat="1" x14ac:dyDescent="0.2">
      <c r="A1227" s="43"/>
      <c r="B1227" s="72"/>
      <c r="C1227" s="62"/>
      <c r="D1227" s="62"/>
      <c r="E1227" s="62"/>
      <c r="F1227" s="149"/>
    </row>
    <row r="1228" spans="1:6" s="28" customFormat="1" x14ac:dyDescent="0.2">
      <c r="A1228" s="41">
        <v>410000</v>
      </c>
      <c r="B1228" s="42" t="s">
        <v>357</v>
      </c>
      <c r="C1228" s="40">
        <f>C1229+C1234+0+0</f>
        <v>1379100</v>
      </c>
      <c r="D1228" s="40">
        <f>D1229+D1234+0+0</f>
        <v>1426300</v>
      </c>
      <c r="E1228" s="40">
        <f>E1229+E1234+0+0</f>
        <v>72000</v>
      </c>
      <c r="F1228" s="152">
        <f t="shared" ref="F1228:F1246" si="489">D1228/C1228*100</f>
        <v>103.42252193459503</v>
      </c>
    </row>
    <row r="1229" spans="1:6" s="28" customFormat="1" x14ac:dyDescent="0.2">
      <c r="A1229" s="41">
        <v>411000</v>
      </c>
      <c r="B1229" s="42" t="s">
        <v>474</v>
      </c>
      <c r="C1229" s="40">
        <f t="shared" ref="C1229" si="490">SUM(C1230:C1233)</f>
        <v>1187800</v>
      </c>
      <c r="D1229" s="40">
        <f>SUM(D1230:D1233)</f>
        <v>1278300</v>
      </c>
      <c r="E1229" s="40">
        <f t="shared" ref="E1229" si="491">SUM(E1230:E1233)</f>
        <v>6600</v>
      </c>
      <c r="F1229" s="152">
        <f t="shared" si="489"/>
        <v>107.61912779929281</v>
      </c>
    </row>
    <row r="1230" spans="1:6" s="28" customFormat="1" x14ac:dyDescent="0.2">
      <c r="A1230" s="43">
        <v>411100</v>
      </c>
      <c r="B1230" s="44" t="s">
        <v>358</v>
      </c>
      <c r="C1230" s="53">
        <v>1110000</v>
      </c>
      <c r="D1230" s="45">
        <v>1197200</v>
      </c>
      <c r="E1230" s="53">
        <v>0</v>
      </c>
      <c r="F1230" s="148">
        <f t="shared" si="489"/>
        <v>107.85585585585586</v>
      </c>
    </row>
    <row r="1231" spans="1:6" s="28" customFormat="1" ht="40.5" x14ac:dyDescent="0.2">
      <c r="A1231" s="43">
        <v>411200</v>
      </c>
      <c r="B1231" s="44" t="s">
        <v>487</v>
      </c>
      <c r="C1231" s="53">
        <v>47000</v>
      </c>
      <c r="D1231" s="45">
        <v>41500</v>
      </c>
      <c r="E1231" s="53">
        <v>3000</v>
      </c>
      <c r="F1231" s="148">
        <f t="shared" si="489"/>
        <v>88.297872340425528</v>
      </c>
    </row>
    <row r="1232" spans="1:6" s="28" customFormat="1" ht="40.5" x14ac:dyDescent="0.2">
      <c r="A1232" s="43">
        <v>411300</v>
      </c>
      <c r="B1232" s="44" t="s">
        <v>359</v>
      </c>
      <c r="C1232" s="53">
        <v>7600</v>
      </c>
      <c r="D1232" s="45">
        <v>9600</v>
      </c>
      <c r="E1232" s="53">
        <v>0</v>
      </c>
      <c r="F1232" s="148">
        <f t="shared" si="489"/>
        <v>126.31578947368421</v>
      </c>
    </row>
    <row r="1233" spans="1:6" s="28" customFormat="1" x14ac:dyDescent="0.2">
      <c r="A1233" s="43">
        <v>411400</v>
      </c>
      <c r="B1233" s="44" t="s">
        <v>360</v>
      </c>
      <c r="C1233" s="53">
        <v>23200</v>
      </c>
      <c r="D1233" s="45">
        <v>30000</v>
      </c>
      <c r="E1233" s="53">
        <v>3600</v>
      </c>
      <c r="F1233" s="148">
        <f t="shared" si="489"/>
        <v>129.31034482758622</v>
      </c>
    </row>
    <row r="1234" spans="1:6" s="28" customFormat="1" x14ac:dyDescent="0.2">
      <c r="A1234" s="41">
        <v>412000</v>
      </c>
      <c r="B1234" s="46" t="s">
        <v>479</v>
      </c>
      <c r="C1234" s="40">
        <f t="shared" ref="C1234" si="492">SUM(C1235:C1247)</f>
        <v>191300</v>
      </c>
      <c r="D1234" s="40">
        <f t="shared" ref="D1234" si="493">SUM(D1235:D1247)</f>
        <v>148000</v>
      </c>
      <c r="E1234" s="40">
        <f>SUM(E1235:E1247)</f>
        <v>65400</v>
      </c>
      <c r="F1234" s="152">
        <f t="shared" si="489"/>
        <v>77.365394668060645</v>
      </c>
    </row>
    <row r="1235" spans="1:6" s="28" customFormat="1" x14ac:dyDescent="0.2">
      <c r="A1235" s="51">
        <v>412100</v>
      </c>
      <c r="B1235" s="44" t="s">
        <v>361</v>
      </c>
      <c r="C1235" s="53">
        <v>800</v>
      </c>
      <c r="D1235" s="45">
        <v>800</v>
      </c>
      <c r="E1235" s="53">
        <v>0</v>
      </c>
      <c r="F1235" s="148">
        <f t="shared" si="489"/>
        <v>100</v>
      </c>
    </row>
    <row r="1236" spans="1:6" s="28" customFormat="1" ht="40.5" x14ac:dyDescent="0.2">
      <c r="A1236" s="43">
        <v>412200</v>
      </c>
      <c r="B1236" s="44" t="s">
        <v>488</v>
      </c>
      <c r="C1236" s="53">
        <v>47000</v>
      </c>
      <c r="D1236" s="45">
        <v>48000</v>
      </c>
      <c r="E1236" s="53">
        <v>5200</v>
      </c>
      <c r="F1236" s="148">
        <f t="shared" si="489"/>
        <v>102.12765957446808</v>
      </c>
    </row>
    <row r="1237" spans="1:6" s="28" customFormat="1" x14ac:dyDescent="0.2">
      <c r="A1237" s="43">
        <v>412300</v>
      </c>
      <c r="B1237" s="44" t="s">
        <v>362</v>
      </c>
      <c r="C1237" s="53">
        <v>7000</v>
      </c>
      <c r="D1237" s="45">
        <v>12100</v>
      </c>
      <c r="E1237" s="53">
        <v>1000</v>
      </c>
      <c r="F1237" s="148">
        <f t="shared" si="489"/>
        <v>172.85714285714286</v>
      </c>
    </row>
    <row r="1238" spans="1:6" s="28" customFormat="1" x14ac:dyDescent="0.2">
      <c r="A1238" s="43">
        <v>412400</v>
      </c>
      <c r="B1238" s="44" t="s">
        <v>363</v>
      </c>
      <c r="C1238" s="53">
        <v>4500</v>
      </c>
      <c r="D1238" s="45">
        <v>3000</v>
      </c>
      <c r="E1238" s="53">
        <v>1000</v>
      </c>
      <c r="F1238" s="148">
        <f t="shared" si="489"/>
        <v>66.666666666666657</v>
      </c>
    </row>
    <row r="1239" spans="1:6" s="28" customFormat="1" x14ac:dyDescent="0.2">
      <c r="A1239" s="43">
        <v>412500</v>
      </c>
      <c r="B1239" s="44" t="s">
        <v>364</v>
      </c>
      <c r="C1239" s="53">
        <v>6000.0000000000009</v>
      </c>
      <c r="D1239" s="45">
        <v>5500</v>
      </c>
      <c r="E1239" s="53">
        <v>1000</v>
      </c>
      <c r="F1239" s="148">
        <f t="shared" si="489"/>
        <v>91.666666666666657</v>
      </c>
    </row>
    <row r="1240" spans="1:6" s="28" customFormat="1" x14ac:dyDescent="0.2">
      <c r="A1240" s="43">
        <v>412600</v>
      </c>
      <c r="B1240" s="44" t="s">
        <v>489</v>
      </c>
      <c r="C1240" s="53">
        <v>15000</v>
      </c>
      <c r="D1240" s="45">
        <v>16300</v>
      </c>
      <c r="E1240" s="53">
        <v>11800</v>
      </c>
      <c r="F1240" s="148">
        <f t="shared" si="489"/>
        <v>108.66666666666667</v>
      </c>
    </row>
    <row r="1241" spans="1:6" s="28" customFormat="1" x14ac:dyDescent="0.2">
      <c r="A1241" s="43">
        <v>412700</v>
      </c>
      <c r="B1241" s="44" t="s">
        <v>476</v>
      </c>
      <c r="C1241" s="53">
        <v>63700</v>
      </c>
      <c r="D1241" s="45">
        <v>35000</v>
      </c>
      <c r="E1241" s="53">
        <v>28700</v>
      </c>
      <c r="F1241" s="148">
        <f t="shared" si="489"/>
        <v>54.945054945054949</v>
      </c>
    </row>
    <row r="1242" spans="1:6" s="28" customFormat="1" x14ac:dyDescent="0.2">
      <c r="A1242" s="43">
        <v>412900</v>
      </c>
      <c r="B1242" s="44" t="s">
        <v>888</v>
      </c>
      <c r="C1242" s="53">
        <v>899.99999999999989</v>
      </c>
      <c r="D1242" s="45">
        <v>1000</v>
      </c>
      <c r="E1242" s="53">
        <v>0</v>
      </c>
      <c r="F1242" s="148">
        <f t="shared" si="489"/>
        <v>111.11111111111111</v>
      </c>
    </row>
    <row r="1243" spans="1:6" s="28" customFormat="1" x14ac:dyDescent="0.2">
      <c r="A1243" s="43">
        <v>412900</v>
      </c>
      <c r="B1243" s="44" t="s">
        <v>703</v>
      </c>
      <c r="C1243" s="53">
        <v>42300</v>
      </c>
      <c r="D1243" s="45">
        <v>22000</v>
      </c>
      <c r="E1243" s="53">
        <v>0</v>
      </c>
      <c r="F1243" s="148">
        <f t="shared" si="489"/>
        <v>52.009456264775409</v>
      </c>
    </row>
    <row r="1244" spans="1:6" s="28" customFormat="1" x14ac:dyDescent="0.2">
      <c r="A1244" s="43">
        <v>412900</v>
      </c>
      <c r="B1244" s="48" t="s">
        <v>721</v>
      </c>
      <c r="C1244" s="53">
        <v>1000</v>
      </c>
      <c r="D1244" s="45">
        <v>1000</v>
      </c>
      <c r="E1244" s="53">
        <v>0</v>
      </c>
      <c r="F1244" s="148">
        <f t="shared" si="489"/>
        <v>100</v>
      </c>
    </row>
    <row r="1245" spans="1:6" s="28" customFormat="1" x14ac:dyDescent="0.2">
      <c r="A1245" s="43">
        <v>412900</v>
      </c>
      <c r="B1245" s="48" t="s">
        <v>722</v>
      </c>
      <c r="C1245" s="53">
        <v>400</v>
      </c>
      <c r="D1245" s="45">
        <v>1000</v>
      </c>
      <c r="E1245" s="53">
        <v>0</v>
      </c>
      <c r="F1245" s="148">
        <f t="shared" si="489"/>
        <v>250</v>
      </c>
    </row>
    <row r="1246" spans="1:6" s="28" customFormat="1" x14ac:dyDescent="0.2">
      <c r="A1246" s="43">
        <v>412900</v>
      </c>
      <c r="B1246" s="48" t="s">
        <v>723</v>
      </c>
      <c r="C1246" s="53">
        <v>2700</v>
      </c>
      <c r="D1246" s="45">
        <v>2300</v>
      </c>
      <c r="E1246" s="53">
        <v>0</v>
      </c>
      <c r="F1246" s="148">
        <f t="shared" si="489"/>
        <v>85.18518518518519</v>
      </c>
    </row>
    <row r="1247" spans="1:6" s="28" customFormat="1" x14ac:dyDescent="0.2">
      <c r="A1247" s="43">
        <v>412900</v>
      </c>
      <c r="B1247" s="48" t="s">
        <v>705</v>
      </c>
      <c r="C1247" s="53">
        <v>0</v>
      </c>
      <c r="D1247" s="45">
        <v>0</v>
      </c>
      <c r="E1247" s="53">
        <v>16700</v>
      </c>
      <c r="F1247" s="148">
        <v>0</v>
      </c>
    </row>
    <row r="1248" spans="1:6" s="50" customFormat="1" x14ac:dyDescent="0.2">
      <c r="A1248" s="41">
        <v>510000</v>
      </c>
      <c r="B1248" s="46" t="s">
        <v>423</v>
      </c>
      <c r="C1248" s="40">
        <f>C1249+0</f>
        <v>7100</v>
      </c>
      <c r="D1248" s="40">
        <f>D1249+0</f>
        <v>5000</v>
      </c>
      <c r="E1248" s="40">
        <f>E1249+0</f>
        <v>6000</v>
      </c>
      <c r="F1248" s="152">
        <f t="shared" ref="F1248:F1255" si="494">D1248/C1248*100</f>
        <v>70.422535211267601</v>
      </c>
    </row>
    <row r="1249" spans="1:6" s="50" customFormat="1" x14ac:dyDescent="0.2">
      <c r="A1249" s="41">
        <v>511000</v>
      </c>
      <c r="B1249" s="46" t="s">
        <v>424</v>
      </c>
      <c r="C1249" s="40">
        <f t="shared" ref="C1249" si="495">C1251+C1250</f>
        <v>7100</v>
      </c>
      <c r="D1249" s="40">
        <f t="shared" ref="D1249" si="496">D1251+D1250</f>
        <v>5000</v>
      </c>
      <c r="E1249" s="40">
        <f>E1251+E1250</f>
        <v>6000</v>
      </c>
      <c r="F1249" s="152">
        <f t="shared" si="494"/>
        <v>70.422535211267601</v>
      </c>
    </row>
    <row r="1250" spans="1:6" s="28" customFormat="1" x14ac:dyDescent="0.2">
      <c r="A1250" s="51">
        <v>511200</v>
      </c>
      <c r="B1250" s="44" t="s">
        <v>426</v>
      </c>
      <c r="C1250" s="53">
        <v>2100</v>
      </c>
      <c r="D1250" s="45">
        <v>5000</v>
      </c>
      <c r="E1250" s="53">
        <v>0</v>
      </c>
      <c r="F1250" s="148">
        <f t="shared" si="494"/>
        <v>238.0952380952381</v>
      </c>
    </row>
    <row r="1251" spans="1:6" s="28" customFormat="1" x14ac:dyDescent="0.2">
      <c r="A1251" s="43">
        <v>511300</v>
      </c>
      <c r="B1251" s="44" t="s">
        <v>427</v>
      </c>
      <c r="C1251" s="53">
        <v>5000</v>
      </c>
      <c r="D1251" s="45">
        <v>0</v>
      </c>
      <c r="E1251" s="53">
        <v>6000</v>
      </c>
      <c r="F1251" s="148">
        <f t="shared" si="494"/>
        <v>0</v>
      </c>
    </row>
    <row r="1252" spans="1:6" s="50" customFormat="1" x14ac:dyDescent="0.2">
      <c r="A1252" s="41">
        <v>630000</v>
      </c>
      <c r="B1252" s="46" t="s">
        <v>464</v>
      </c>
      <c r="C1252" s="40">
        <f>C1253+0</f>
        <v>16000</v>
      </c>
      <c r="D1252" s="40">
        <f>D1253+0</f>
        <v>0</v>
      </c>
      <c r="E1252" s="40">
        <f>E1253+0</f>
        <v>0</v>
      </c>
      <c r="F1252" s="152">
        <f t="shared" si="494"/>
        <v>0</v>
      </c>
    </row>
    <row r="1253" spans="1:6" s="50" customFormat="1" x14ac:dyDescent="0.2">
      <c r="A1253" s="41">
        <v>638000</v>
      </c>
      <c r="B1253" s="46" t="s">
        <v>397</v>
      </c>
      <c r="C1253" s="40">
        <f t="shared" ref="C1253" si="497">C1254</f>
        <v>16000</v>
      </c>
      <c r="D1253" s="40">
        <f t="shared" ref="D1253" si="498">D1254</f>
        <v>0</v>
      </c>
      <c r="E1253" s="40">
        <f t="shared" ref="E1253" si="499">E1254</f>
        <v>0</v>
      </c>
      <c r="F1253" s="152">
        <f t="shared" si="494"/>
        <v>0</v>
      </c>
    </row>
    <row r="1254" spans="1:6" s="28" customFormat="1" x14ac:dyDescent="0.2">
      <c r="A1254" s="43">
        <v>638100</v>
      </c>
      <c r="B1254" s="44" t="s">
        <v>469</v>
      </c>
      <c r="C1254" s="53">
        <v>16000</v>
      </c>
      <c r="D1254" s="45">
        <v>0</v>
      </c>
      <c r="E1254" s="53">
        <v>0</v>
      </c>
      <c r="F1254" s="148">
        <f t="shared" si="494"/>
        <v>0</v>
      </c>
    </row>
    <row r="1255" spans="1:6" s="28" customFormat="1" x14ac:dyDescent="0.2">
      <c r="A1255" s="82"/>
      <c r="B1255" s="76" t="s">
        <v>646</v>
      </c>
      <c r="C1255" s="80">
        <f>C1228+C1252+C1248</f>
        <v>1402200</v>
      </c>
      <c r="D1255" s="80">
        <f>D1228+D1252+D1248</f>
        <v>1431300</v>
      </c>
      <c r="E1255" s="80">
        <f>E1228+E1252+E1248</f>
        <v>78000</v>
      </c>
      <c r="F1255" s="153">
        <f t="shared" si="494"/>
        <v>102.07531022678648</v>
      </c>
    </row>
    <row r="1256" spans="1:6" s="28" customFormat="1" x14ac:dyDescent="0.2">
      <c r="A1256" s="61"/>
      <c r="B1256" s="92"/>
      <c r="C1256" s="62"/>
      <c r="D1256" s="62"/>
      <c r="E1256" s="62"/>
      <c r="F1256" s="149"/>
    </row>
    <row r="1257" spans="1:6" s="28" customFormat="1" x14ac:dyDescent="0.2">
      <c r="A1257" s="38"/>
      <c r="B1257" s="39"/>
      <c r="C1257" s="45"/>
      <c r="D1257" s="45"/>
      <c r="E1257" s="45"/>
      <c r="F1257" s="147"/>
    </row>
    <row r="1258" spans="1:6" s="28" customFormat="1" x14ac:dyDescent="0.2">
      <c r="A1258" s="43" t="s">
        <v>933</v>
      </c>
      <c r="B1258" s="46"/>
      <c r="C1258" s="45"/>
      <c r="D1258" s="45"/>
      <c r="E1258" s="45"/>
      <c r="F1258" s="147"/>
    </row>
    <row r="1259" spans="1:6" s="28" customFormat="1" x14ac:dyDescent="0.2">
      <c r="A1259" s="43" t="s">
        <v>510</v>
      </c>
      <c r="B1259" s="46"/>
      <c r="C1259" s="45"/>
      <c r="D1259" s="45"/>
      <c r="E1259" s="45"/>
      <c r="F1259" s="147"/>
    </row>
    <row r="1260" spans="1:6" s="28" customFormat="1" x14ac:dyDescent="0.2">
      <c r="A1260" s="43" t="s">
        <v>520</v>
      </c>
      <c r="B1260" s="46"/>
      <c r="C1260" s="45"/>
      <c r="D1260" s="45"/>
      <c r="E1260" s="45"/>
      <c r="F1260" s="147"/>
    </row>
    <row r="1261" spans="1:6" s="28" customFormat="1" x14ac:dyDescent="0.2">
      <c r="A1261" s="43" t="s">
        <v>579</v>
      </c>
      <c r="B1261" s="46"/>
      <c r="C1261" s="45"/>
      <c r="D1261" s="45"/>
      <c r="E1261" s="45"/>
      <c r="F1261" s="147"/>
    </row>
    <row r="1262" spans="1:6" s="28" customFormat="1" x14ac:dyDescent="0.2">
      <c r="A1262" s="43"/>
      <c r="B1262" s="72"/>
      <c r="C1262" s="62"/>
      <c r="D1262" s="62"/>
      <c r="E1262" s="62"/>
      <c r="F1262" s="149"/>
    </row>
    <row r="1263" spans="1:6" s="28" customFormat="1" x14ac:dyDescent="0.2">
      <c r="A1263" s="41">
        <v>410000</v>
      </c>
      <c r="B1263" s="42" t="s">
        <v>357</v>
      </c>
      <c r="C1263" s="40">
        <f>C1264+C1269+C1281</f>
        <v>3522199.9999999953</v>
      </c>
      <c r="D1263" s="40">
        <f>D1264+D1269+D1281</f>
        <v>1086300</v>
      </c>
      <c r="E1263" s="40">
        <f>E1264+E1269+E1281</f>
        <v>0</v>
      </c>
      <c r="F1263" s="152">
        <f t="shared" ref="F1263:F1292" si="500">D1263/C1263*100</f>
        <v>30.841519504854958</v>
      </c>
    </row>
    <row r="1264" spans="1:6" s="28" customFormat="1" x14ac:dyDescent="0.2">
      <c r="A1264" s="41">
        <v>411000</v>
      </c>
      <c r="B1264" s="42" t="s">
        <v>474</v>
      </c>
      <c r="C1264" s="40">
        <f t="shared" ref="C1264" si="501">SUM(C1265:C1268)</f>
        <v>359200</v>
      </c>
      <c r="D1264" s="40">
        <f t="shared" ref="D1264" si="502">SUM(D1265:D1268)</f>
        <v>373200</v>
      </c>
      <c r="E1264" s="40">
        <f t="shared" ref="E1264" si="503">SUM(E1265:E1268)</f>
        <v>0</v>
      </c>
      <c r="F1264" s="152">
        <f t="shared" si="500"/>
        <v>103.89755011135857</v>
      </c>
    </row>
    <row r="1265" spans="1:6" s="28" customFormat="1" x14ac:dyDescent="0.2">
      <c r="A1265" s="43">
        <v>411100</v>
      </c>
      <c r="B1265" s="44" t="s">
        <v>358</v>
      </c>
      <c r="C1265" s="53">
        <v>311000</v>
      </c>
      <c r="D1265" s="45">
        <v>325000</v>
      </c>
      <c r="E1265" s="53">
        <v>0</v>
      </c>
      <c r="F1265" s="148">
        <f t="shared" si="500"/>
        <v>104.50160771704179</v>
      </c>
    </row>
    <row r="1266" spans="1:6" s="28" customFormat="1" ht="40.5" x14ac:dyDescent="0.2">
      <c r="A1266" s="43">
        <v>411200</v>
      </c>
      <c r="B1266" s="44" t="s">
        <v>487</v>
      </c>
      <c r="C1266" s="53">
        <v>14500</v>
      </c>
      <c r="D1266" s="45">
        <v>14500</v>
      </c>
      <c r="E1266" s="53">
        <v>0</v>
      </c>
      <c r="F1266" s="148">
        <f t="shared" si="500"/>
        <v>100</v>
      </c>
    </row>
    <row r="1267" spans="1:6" s="28" customFormat="1" ht="40.5" x14ac:dyDescent="0.2">
      <c r="A1267" s="43">
        <v>411300</v>
      </c>
      <c r="B1267" s="44" t="s">
        <v>359</v>
      </c>
      <c r="C1267" s="53">
        <v>19100</v>
      </c>
      <c r="D1267" s="45">
        <v>19100</v>
      </c>
      <c r="E1267" s="53">
        <v>0</v>
      </c>
      <c r="F1267" s="148">
        <f t="shared" si="500"/>
        <v>100</v>
      </c>
    </row>
    <row r="1268" spans="1:6" s="28" customFormat="1" x14ac:dyDescent="0.2">
      <c r="A1268" s="43">
        <v>411400</v>
      </c>
      <c r="B1268" s="44" t="s">
        <v>360</v>
      </c>
      <c r="C1268" s="53">
        <v>14600</v>
      </c>
      <c r="D1268" s="45">
        <v>14600</v>
      </c>
      <c r="E1268" s="53">
        <v>0</v>
      </c>
      <c r="F1268" s="148">
        <f t="shared" si="500"/>
        <v>100</v>
      </c>
    </row>
    <row r="1269" spans="1:6" s="28" customFormat="1" x14ac:dyDescent="0.2">
      <c r="A1269" s="41">
        <v>412000</v>
      </c>
      <c r="B1269" s="46" t="s">
        <v>479</v>
      </c>
      <c r="C1269" s="40">
        <f>SUM(C1270:C1280)</f>
        <v>60300</v>
      </c>
      <c r="D1269" s="40">
        <f>SUM(D1270:D1280)</f>
        <v>63100</v>
      </c>
      <c r="E1269" s="40">
        <f>SUM(E1270:E1280)</f>
        <v>0</v>
      </c>
      <c r="F1269" s="152">
        <f t="shared" si="500"/>
        <v>104.64344941956882</v>
      </c>
    </row>
    <row r="1270" spans="1:6" s="28" customFormat="1" ht="40.5" x14ac:dyDescent="0.2">
      <c r="A1270" s="43">
        <v>412200</v>
      </c>
      <c r="B1270" s="44" t="s">
        <v>488</v>
      </c>
      <c r="C1270" s="53">
        <v>8200</v>
      </c>
      <c r="D1270" s="45">
        <v>9200</v>
      </c>
      <c r="E1270" s="53">
        <v>0</v>
      </c>
      <c r="F1270" s="148">
        <f t="shared" si="500"/>
        <v>112.19512195121952</v>
      </c>
    </row>
    <row r="1271" spans="1:6" s="28" customFormat="1" x14ac:dyDescent="0.2">
      <c r="A1271" s="43">
        <v>412300</v>
      </c>
      <c r="B1271" s="44" t="s">
        <v>362</v>
      </c>
      <c r="C1271" s="53">
        <v>3599.9999999999995</v>
      </c>
      <c r="D1271" s="45">
        <v>3800</v>
      </c>
      <c r="E1271" s="53">
        <v>0</v>
      </c>
      <c r="F1271" s="148">
        <f t="shared" si="500"/>
        <v>105.55555555555556</v>
      </c>
    </row>
    <row r="1272" spans="1:6" s="28" customFormat="1" x14ac:dyDescent="0.2">
      <c r="A1272" s="43">
        <v>412500</v>
      </c>
      <c r="B1272" s="44" t="s">
        <v>364</v>
      </c>
      <c r="C1272" s="53">
        <v>5000</v>
      </c>
      <c r="D1272" s="45">
        <v>7000</v>
      </c>
      <c r="E1272" s="53">
        <v>0</v>
      </c>
      <c r="F1272" s="148">
        <f t="shared" si="500"/>
        <v>140</v>
      </c>
    </row>
    <row r="1273" spans="1:6" s="28" customFormat="1" x14ac:dyDescent="0.2">
      <c r="A1273" s="43">
        <v>412600</v>
      </c>
      <c r="B1273" s="44" t="s">
        <v>489</v>
      </c>
      <c r="C1273" s="53">
        <v>21000</v>
      </c>
      <c r="D1273" s="45">
        <v>22000</v>
      </c>
      <c r="E1273" s="53">
        <v>0</v>
      </c>
      <c r="F1273" s="148">
        <f t="shared" si="500"/>
        <v>104.76190476190477</v>
      </c>
    </row>
    <row r="1274" spans="1:6" s="28" customFormat="1" x14ac:dyDescent="0.2">
      <c r="A1274" s="43">
        <v>412700</v>
      </c>
      <c r="B1274" s="44" t="s">
        <v>476</v>
      </c>
      <c r="C1274" s="53">
        <v>5000</v>
      </c>
      <c r="D1274" s="45">
        <v>5000</v>
      </c>
      <c r="E1274" s="53">
        <v>0</v>
      </c>
      <c r="F1274" s="148">
        <f t="shared" si="500"/>
        <v>100</v>
      </c>
    </row>
    <row r="1275" spans="1:6" s="28" customFormat="1" x14ac:dyDescent="0.2">
      <c r="A1275" s="43">
        <v>412900</v>
      </c>
      <c r="B1275" s="48" t="s">
        <v>888</v>
      </c>
      <c r="C1275" s="53">
        <v>500</v>
      </c>
      <c r="D1275" s="45">
        <v>500</v>
      </c>
      <c r="E1275" s="53">
        <v>0</v>
      </c>
      <c r="F1275" s="148">
        <f t="shared" si="500"/>
        <v>100</v>
      </c>
    </row>
    <row r="1276" spans="1:6" s="28" customFormat="1" x14ac:dyDescent="0.2">
      <c r="A1276" s="43">
        <v>412900</v>
      </c>
      <c r="B1276" s="48" t="s">
        <v>703</v>
      </c>
      <c r="C1276" s="53">
        <v>5500</v>
      </c>
      <c r="D1276" s="45">
        <v>0</v>
      </c>
      <c r="E1276" s="53">
        <v>0</v>
      </c>
      <c r="F1276" s="148">
        <f t="shared" si="500"/>
        <v>0</v>
      </c>
    </row>
    <row r="1277" spans="1:6" s="28" customFormat="1" x14ac:dyDescent="0.2">
      <c r="A1277" s="43">
        <v>412900</v>
      </c>
      <c r="B1277" s="48" t="s">
        <v>721</v>
      </c>
      <c r="C1277" s="53">
        <v>2600</v>
      </c>
      <c r="D1277" s="45">
        <v>2000</v>
      </c>
      <c r="E1277" s="53">
        <v>0</v>
      </c>
      <c r="F1277" s="148">
        <f t="shared" si="500"/>
        <v>76.923076923076934</v>
      </c>
    </row>
    <row r="1278" spans="1:6" s="28" customFormat="1" x14ac:dyDescent="0.2">
      <c r="A1278" s="43">
        <v>412900</v>
      </c>
      <c r="B1278" s="48" t="s">
        <v>722</v>
      </c>
      <c r="C1278" s="53">
        <v>4500</v>
      </c>
      <c r="D1278" s="45">
        <v>4500</v>
      </c>
      <c r="E1278" s="53">
        <v>0</v>
      </c>
      <c r="F1278" s="148">
        <f t="shared" si="500"/>
        <v>100</v>
      </c>
    </row>
    <row r="1279" spans="1:6" s="28" customFormat="1" x14ac:dyDescent="0.2">
      <c r="A1279" s="43">
        <v>412900</v>
      </c>
      <c r="B1279" s="48" t="s">
        <v>723</v>
      </c>
      <c r="C1279" s="53">
        <v>700</v>
      </c>
      <c r="D1279" s="45">
        <v>700</v>
      </c>
      <c r="E1279" s="53">
        <v>0</v>
      </c>
      <c r="F1279" s="148">
        <f t="shared" si="500"/>
        <v>100</v>
      </c>
    </row>
    <row r="1280" spans="1:6" s="28" customFormat="1" x14ac:dyDescent="0.2">
      <c r="A1280" s="43">
        <v>412900</v>
      </c>
      <c r="B1280" s="44" t="s">
        <v>705</v>
      </c>
      <c r="C1280" s="53">
        <v>3700</v>
      </c>
      <c r="D1280" s="45">
        <v>8400</v>
      </c>
      <c r="E1280" s="53">
        <v>0</v>
      </c>
      <c r="F1280" s="148">
        <f t="shared" si="500"/>
        <v>227.02702702702703</v>
      </c>
    </row>
    <row r="1281" spans="1:6" s="79" customFormat="1" x14ac:dyDescent="0.2">
      <c r="A1281" s="41">
        <v>415000</v>
      </c>
      <c r="B1281" s="46" t="s">
        <v>319</v>
      </c>
      <c r="C1281" s="40">
        <f>SUM(C1282:C1283)</f>
        <v>3102699.9999999953</v>
      </c>
      <c r="D1281" s="40">
        <f>SUM(D1282:D1283)</f>
        <v>650000</v>
      </c>
      <c r="E1281" s="40">
        <f>SUM(E1282:E1283)</f>
        <v>0</v>
      </c>
      <c r="F1281" s="152">
        <f t="shared" si="500"/>
        <v>20.949495600605957</v>
      </c>
    </row>
    <row r="1282" spans="1:6" s="28" customFormat="1" x14ac:dyDescent="0.2">
      <c r="A1282" s="51">
        <v>415100</v>
      </c>
      <c r="B1282" s="44" t="s">
        <v>675</v>
      </c>
      <c r="C1282" s="53">
        <v>1146700</v>
      </c>
      <c r="D1282" s="45">
        <v>0</v>
      </c>
      <c r="E1282" s="53">
        <v>0</v>
      </c>
      <c r="F1282" s="148">
        <f t="shared" si="500"/>
        <v>0</v>
      </c>
    </row>
    <row r="1283" spans="1:6" s="28" customFormat="1" x14ac:dyDescent="0.2">
      <c r="A1283" s="51">
        <v>415200</v>
      </c>
      <c r="B1283" s="44" t="s">
        <v>860</v>
      </c>
      <c r="C1283" s="53">
        <v>1955999.9999999953</v>
      </c>
      <c r="D1283" s="45">
        <v>650000</v>
      </c>
      <c r="E1283" s="53">
        <v>0</v>
      </c>
      <c r="F1283" s="148">
        <f t="shared" si="500"/>
        <v>33.231083844580859</v>
      </c>
    </row>
    <row r="1284" spans="1:6" s="79" customFormat="1" x14ac:dyDescent="0.2">
      <c r="A1284" s="41">
        <v>480000</v>
      </c>
      <c r="B1284" s="46" t="s">
        <v>419</v>
      </c>
      <c r="C1284" s="40">
        <f>C1285+0</f>
        <v>1600000</v>
      </c>
      <c r="D1284" s="40">
        <f>D1285+0</f>
        <v>1680000</v>
      </c>
      <c r="E1284" s="40">
        <f>E1285+0</f>
        <v>0</v>
      </c>
      <c r="F1284" s="152">
        <f t="shared" si="500"/>
        <v>105</v>
      </c>
    </row>
    <row r="1285" spans="1:6" s="79" customFormat="1" x14ac:dyDescent="0.2">
      <c r="A1285" s="41">
        <v>488000</v>
      </c>
      <c r="B1285" s="46" t="s">
        <v>373</v>
      </c>
      <c r="C1285" s="40">
        <f t="shared" ref="C1285" si="504">C1286</f>
        <v>1600000</v>
      </c>
      <c r="D1285" s="40">
        <f t="shared" ref="D1285" si="505">D1286</f>
        <v>1680000</v>
      </c>
      <c r="E1285" s="40">
        <f t="shared" ref="E1285" si="506">E1286</f>
        <v>0</v>
      </c>
      <c r="F1285" s="152">
        <f t="shared" si="500"/>
        <v>105</v>
      </c>
    </row>
    <row r="1286" spans="1:6" s="28" customFormat="1" x14ac:dyDescent="0.2">
      <c r="A1286" s="43">
        <v>488100</v>
      </c>
      <c r="B1286" s="44" t="s">
        <v>861</v>
      </c>
      <c r="C1286" s="53">
        <v>1600000</v>
      </c>
      <c r="D1286" s="45">
        <v>1680000</v>
      </c>
      <c r="E1286" s="53">
        <v>0</v>
      </c>
      <c r="F1286" s="148">
        <f t="shared" si="500"/>
        <v>105</v>
      </c>
    </row>
    <row r="1287" spans="1:6" s="50" customFormat="1" x14ac:dyDescent="0.2">
      <c r="A1287" s="41">
        <v>510000</v>
      </c>
      <c r="B1287" s="46" t="s">
        <v>423</v>
      </c>
      <c r="C1287" s="40">
        <f>C1288+0+C1290</f>
        <v>4000</v>
      </c>
      <c r="D1287" s="40">
        <f>D1288+0+D1290</f>
        <v>4000</v>
      </c>
      <c r="E1287" s="40">
        <f>E1288+0+E1290</f>
        <v>0</v>
      </c>
      <c r="F1287" s="152">
        <f t="shared" si="500"/>
        <v>100</v>
      </c>
    </row>
    <row r="1288" spans="1:6" s="50" customFormat="1" x14ac:dyDescent="0.2">
      <c r="A1288" s="41">
        <v>511000</v>
      </c>
      <c r="B1288" s="46" t="s">
        <v>424</v>
      </c>
      <c r="C1288" s="40">
        <f>C1289+0</f>
        <v>2500</v>
      </c>
      <c r="D1288" s="40">
        <f>D1289+0</f>
        <v>2500</v>
      </c>
      <c r="E1288" s="40">
        <f>E1289+0</f>
        <v>0</v>
      </c>
      <c r="F1288" s="152">
        <f t="shared" si="500"/>
        <v>100</v>
      </c>
    </row>
    <row r="1289" spans="1:6" s="28" customFormat="1" x14ac:dyDescent="0.2">
      <c r="A1289" s="43">
        <v>511300</v>
      </c>
      <c r="B1289" s="44" t="s">
        <v>427</v>
      </c>
      <c r="C1289" s="53">
        <v>2500</v>
      </c>
      <c r="D1289" s="45">
        <v>2500</v>
      </c>
      <c r="E1289" s="53">
        <v>0</v>
      </c>
      <c r="F1289" s="148">
        <f t="shared" si="500"/>
        <v>100</v>
      </c>
    </row>
    <row r="1290" spans="1:6" s="50" customFormat="1" x14ac:dyDescent="0.2">
      <c r="A1290" s="41">
        <v>516000</v>
      </c>
      <c r="B1290" s="46" t="s">
        <v>434</v>
      </c>
      <c r="C1290" s="40">
        <f t="shared" ref="C1290" si="507">C1291</f>
        <v>1500</v>
      </c>
      <c r="D1290" s="40">
        <f t="shared" ref="D1290" si="508">D1291</f>
        <v>1500</v>
      </c>
      <c r="E1290" s="40">
        <f t="shared" ref="E1290" si="509">E1291</f>
        <v>0</v>
      </c>
      <c r="F1290" s="152">
        <f t="shared" si="500"/>
        <v>100</v>
      </c>
    </row>
    <row r="1291" spans="1:6" s="28" customFormat="1" x14ac:dyDescent="0.2">
      <c r="A1291" s="43">
        <v>516100</v>
      </c>
      <c r="B1291" s="44" t="s">
        <v>434</v>
      </c>
      <c r="C1291" s="53">
        <v>1500</v>
      </c>
      <c r="D1291" s="45">
        <v>1500</v>
      </c>
      <c r="E1291" s="53">
        <v>0</v>
      </c>
      <c r="F1291" s="148">
        <f t="shared" si="500"/>
        <v>100</v>
      </c>
    </row>
    <row r="1292" spans="1:6" s="28" customFormat="1" x14ac:dyDescent="0.2">
      <c r="A1292" s="82"/>
      <c r="B1292" s="76" t="s">
        <v>646</v>
      </c>
      <c r="C1292" s="80">
        <f>C1263+C1284+C1287+0</f>
        <v>5126199.9999999953</v>
      </c>
      <c r="D1292" s="80">
        <f>D1263+D1284+D1287+0</f>
        <v>2770300</v>
      </c>
      <c r="E1292" s="80">
        <f>E1263+E1284+E1287+0</f>
        <v>0</v>
      </c>
      <c r="F1292" s="153">
        <f t="shared" si="500"/>
        <v>54.041980414342063</v>
      </c>
    </row>
    <row r="1293" spans="1:6" s="28" customFormat="1" x14ac:dyDescent="0.2">
      <c r="A1293" s="37"/>
      <c r="B1293" s="44"/>
      <c r="C1293" s="45"/>
      <c r="D1293" s="45"/>
      <c r="E1293" s="45"/>
      <c r="F1293" s="147"/>
    </row>
    <row r="1294" spans="1:6" s="28" customFormat="1" x14ac:dyDescent="0.2">
      <c r="A1294" s="38"/>
      <c r="B1294" s="39"/>
      <c r="C1294" s="45"/>
      <c r="D1294" s="45"/>
      <c r="E1294" s="45"/>
      <c r="F1294" s="147"/>
    </row>
    <row r="1295" spans="1:6" s="28" customFormat="1" x14ac:dyDescent="0.2">
      <c r="A1295" s="43" t="s">
        <v>934</v>
      </c>
      <c r="B1295" s="46"/>
      <c r="C1295" s="45"/>
      <c r="D1295" s="45"/>
      <c r="E1295" s="45"/>
      <c r="F1295" s="147"/>
    </row>
    <row r="1296" spans="1:6" s="28" customFormat="1" x14ac:dyDescent="0.2">
      <c r="A1296" s="43" t="s">
        <v>510</v>
      </c>
      <c r="B1296" s="46"/>
      <c r="C1296" s="45"/>
      <c r="D1296" s="45"/>
      <c r="E1296" s="45"/>
      <c r="F1296" s="147"/>
    </row>
    <row r="1297" spans="1:6" s="28" customFormat="1" x14ac:dyDescent="0.2">
      <c r="A1297" s="43" t="s">
        <v>527</v>
      </c>
      <c r="B1297" s="46"/>
      <c r="C1297" s="45"/>
      <c r="D1297" s="45"/>
      <c r="E1297" s="45"/>
      <c r="F1297" s="147"/>
    </row>
    <row r="1298" spans="1:6" s="28" customFormat="1" x14ac:dyDescent="0.2">
      <c r="A1298" s="43" t="s">
        <v>586</v>
      </c>
      <c r="B1298" s="46"/>
      <c r="C1298" s="45"/>
      <c r="D1298" s="45"/>
      <c r="E1298" s="45"/>
      <c r="F1298" s="147"/>
    </row>
    <row r="1299" spans="1:6" s="28" customFormat="1" x14ac:dyDescent="0.2">
      <c r="A1299" s="43"/>
      <c r="B1299" s="72"/>
      <c r="C1299" s="62"/>
      <c r="D1299" s="62"/>
      <c r="E1299" s="62"/>
      <c r="F1299" s="149"/>
    </row>
    <row r="1300" spans="1:6" s="28" customFormat="1" x14ac:dyDescent="0.2">
      <c r="A1300" s="41">
        <v>410000</v>
      </c>
      <c r="B1300" s="42" t="s">
        <v>357</v>
      </c>
      <c r="C1300" s="40">
        <f>C1301+C1306+C1316</f>
        <v>2540000</v>
      </c>
      <c r="D1300" s="40">
        <f>D1301+D1306+D1316</f>
        <v>2708800</v>
      </c>
      <c r="E1300" s="40">
        <f>E1301+E1306+E1316</f>
        <v>1100000</v>
      </c>
      <c r="F1300" s="152">
        <f t="shared" ref="F1300:F1306" si="510">D1300/C1300*100</f>
        <v>106.64566929133858</v>
      </c>
    </row>
    <row r="1301" spans="1:6" s="28" customFormat="1" x14ac:dyDescent="0.2">
      <c r="A1301" s="41">
        <v>411000</v>
      </c>
      <c r="B1301" s="42" t="s">
        <v>474</v>
      </c>
      <c r="C1301" s="40">
        <f t="shared" ref="C1301" si="511">SUM(C1302:C1305)</f>
        <v>2535000</v>
      </c>
      <c r="D1301" s="40">
        <f t="shared" ref="D1301" si="512">SUM(D1302:D1305)</f>
        <v>2703800</v>
      </c>
      <c r="E1301" s="40">
        <f t="shared" ref="E1301" si="513">SUM(E1302:E1305)</f>
        <v>300000</v>
      </c>
      <c r="F1301" s="152">
        <f t="shared" si="510"/>
        <v>106.65877712031558</v>
      </c>
    </row>
    <row r="1302" spans="1:6" s="28" customFormat="1" x14ac:dyDescent="0.2">
      <c r="A1302" s="43">
        <v>411100</v>
      </c>
      <c r="B1302" s="44" t="s">
        <v>358</v>
      </c>
      <c r="C1302" s="53">
        <v>2350000</v>
      </c>
      <c r="D1302" s="45">
        <v>2513800</v>
      </c>
      <c r="E1302" s="53">
        <v>220000</v>
      </c>
      <c r="F1302" s="148">
        <f t="shared" si="510"/>
        <v>106.97021276595744</v>
      </c>
    </row>
    <row r="1303" spans="1:6" s="28" customFormat="1" ht="40.5" x14ac:dyDescent="0.2">
      <c r="A1303" s="43">
        <v>411200</v>
      </c>
      <c r="B1303" s="44" t="s">
        <v>487</v>
      </c>
      <c r="C1303" s="53">
        <v>80000</v>
      </c>
      <c r="D1303" s="45">
        <v>80000</v>
      </c>
      <c r="E1303" s="53">
        <v>50000</v>
      </c>
      <c r="F1303" s="148">
        <f t="shared" si="510"/>
        <v>100</v>
      </c>
    </row>
    <row r="1304" spans="1:6" s="28" customFormat="1" ht="40.5" x14ac:dyDescent="0.2">
      <c r="A1304" s="43">
        <v>411300</v>
      </c>
      <c r="B1304" s="44" t="s">
        <v>359</v>
      </c>
      <c r="C1304" s="53">
        <v>70000</v>
      </c>
      <c r="D1304" s="45">
        <v>70000</v>
      </c>
      <c r="E1304" s="53">
        <v>15000</v>
      </c>
      <c r="F1304" s="148">
        <f t="shared" si="510"/>
        <v>100</v>
      </c>
    </row>
    <row r="1305" spans="1:6" s="28" customFormat="1" x14ac:dyDescent="0.2">
      <c r="A1305" s="43">
        <v>411400</v>
      </c>
      <c r="B1305" s="44" t="s">
        <v>360</v>
      </c>
      <c r="C1305" s="53">
        <v>35000</v>
      </c>
      <c r="D1305" s="45">
        <v>40000</v>
      </c>
      <c r="E1305" s="53">
        <v>15000</v>
      </c>
      <c r="F1305" s="148">
        <f t="shared" si="510"/>
        <v>114.28571428571428</v>
      </c>
    </row>
    <row r="1306" spans="1:6" s="28" customFormat="1" x14ac:dyDescent="0.2">
      <c r="A1306" s="41">
        <v>412000</v>
      </c>
      <c r="B1306" s="46" t="s">
        <v>479</v>
      </c>
      <c r="C1306" s="40">
        <f>SUM(C1307:C1315)</f>
        <v>5000</v>
      </c>
      <c r="D1306" s="40">
        <f>SUM(D1307:D1315)</f>
        <v>5000</v>
      </c>
      <c r="E1306" s="40">
        <f>SUM(E1307:E1315)</f>
        <v>740000</v>
      </c>
      <c r="F1306" s="152">
        <f t="shared" si="510"/>
        <v>100</v>
      </c>
    </row>
    <row r="1307" spans="1:6" s="28" customFormat="1" ht="40.5" x14ac:dyDescent="0.2">
      <c r="A1307" s="51">
        <v>412200</v>
      </c>
      <c r="B1307" s="44" t="s">
        <v>488</v>
      </c>
      <c r="C1307" s="53">
        <v>0</v>
      </c>
      <c r="D1307" s="45">
        <v>0</v>
      </c>
      <c r="E1307" s="53">
        <v>430000</v>
      </c>
      <c r="F1307" s="148">
        <v>0</v>
      </c>
    </row>
    <row r="1308" spans="1:6" s="28" customFormat="1" x14ac:dyDescent="0.2">
      <c r="A1308" s="51">
        <v>412300</v>
      </c>
      <c r="B1308" s="44" t="s">
        <v>362</v>
      </c>
      <c r="C1308" s="53">
        <v>0</v>
      </c>
      <c r="D1308" s="45">
        <v>0</v>
      </c>
      <c r="E1308" s="53">
        <v>50000</v>
      </c>
      <c r="F1308" s="148">
        <v>0</v>
      </c>
    </row>
    <row r="1309" spans="1:6" s="28" customFormat="1" x14ac:dyDescent="0.2">
      <c r="A1309" s="51">
        <v>412400</v>
      </c>
      <c r="B1309" s="44" t="s">
        <v>363</v>
      </c>
      <c r="C1309" s="53">
        <v>0</v>
      </c>
      <c r="D1309" s="45">
        <v>0</v>
      </c>
      <c r="E1309" s="53">
        <v>5000</v>
      </c>
      <c r="F1309" s="148">
        <v>0</v>
      </c>
    </row>
    <row r="1310" spans="1:6" s="28" customFormat="1" x14ac:dyDescent="0.2">
      <c r="A1310" s="51">
        <v>412500</v>
      </c>
      <c r="B1310" s="44" t="s">
        <v>364</v>
      </c>
      <c r="C1310" s="53">
        <v>0</v>
      </c>
      <c r="D1310" s="45">
        <v>0</v>
      </c>
      <c r="E1310" s="53">
        <v>100000</v>
      </c>
      <c r="F1310" s="148">
        <v>0</v>
      </c>
    </row>
    <row r="1311" spans="1:6" s="28" customFormat="1" x14ac:dyDescent="0.2">
      <c r="A1311" s="51">
        <v>412600</v>
      </c>
      <c r="B1311" s="44" t="s">
        <v>489</v>
      </c>
      <c r="C1311" s="53">
        <v>0</v>
      </c>
      <c r="D1311" s="45">
        <v>0</v>
      </c>
      <c r="E1311" s="53">
        <v>20000</v>
      </c>
      <c r="F1311" s="148">
        <v>0</v>
      </c>
    </row>
    <row r="1312" spans="1:6" s="28" customFormat="1" x14ac:dyDescent="0.2">
      <c r="A1312" s="51">
        <v>412700</v>
      </c>
      <c r="B1312" s="44" t="s">
        <v>476</v>
      </c>
      <c r="C1312" s="53">
        <v>0</v>
      </c>
      <c r="D1312" s="45">
        <v>0</v>
      </c>
      <c r="E1312" s="53">
        <v>70000</v>
      </c>
      <c r="F1312" s="148">
        <v>0</v>
      </c>
    </row>
    <row r="1313" spans="1:6" s="28" customFormat="1" x14ac:dyDescent="0.2">
      <c r="A1313" s="51">
        <v>412800</v>
      </c>
      <c r="B1313" s="44" t="s">
        <v>490</v>
      </c>
      <c r="C1313" s="53">
        <v>0</v>
      </c>
      <c r="D1313" s="45">
        <v>0</v>
      </c>
      <c r="E1313" s="53">
        <v>5000</v>
      </c>
      <c r="F1313" s="148">
        <v>0</v>
      </c>
    </row>
    <row r="1314" spans="1:6" s="28" customFormat="1" x14ac:dyDescent="0.2">
      <c r="A1314" s="43">
        <v>412900</v>
      </c>
      <c r="B1314" s="44" t="s">
        <v>723</v>
      </c>
      <c r="C1314" s="53">
        <v>5000</v>
      </c>
      <c r="D1314" s="45">
        <v>5000</v>
      </c>
      <c r="E1314" s="53">
        <v>0</v>
      </c>
      <c r="F1314" s="148">
        <f>D1314/C1314*100</f>
        <v>100</v>
      </c>
    </row>
    <row r="1315" spans="1:6" s="28" customFormat="1" x14ac:dyDescent="0.2">
      <c r="A1315" s="43">
        <v>412900</v>
      </c>
      <c r="B1315" s="44" t="s">
        <v>705</v>
      </c>
      <c r="C1315" s="53">
        <v>0</v>
      </c>
      <c r="D1315" s="45">
        <v>0</v>
      </c>
      <c r="E1315" s="53">
        <v>60000</v>
      </c>
      <c r="F1315" s="148">
        <v>0</v>
      </c>
    </row>
    <row r="1316" spans="1:6" s="50" customFormat="1" x14ac:dyDescent="0.2">
      <c r="A1316" s="41">
        <v>413000</v>
      </c>
      <c r="B1316" s="46" t="s">
        <v>480</v>
      </c>
      <c r="C1316" s="40">
        <f t="shared" ref="C1316" si="514">C1317</f>
        <v>0</v>
      </c>
      <c r="D1316" s="40">
        <f>D1317</f>
        <v>0</v>
      </c>
      <c r="E1316" s="40">
        <f t="shared" ref="E1316" si="515">E1317</f>
        <v>60000</v>
      </c>
      <c r="F1316" s="152">
        <v>0</v>
      </c>
    </row>
    <row r="1317" spans="1:6" s="28" customFormat="1" x14ac:dyDescent="0.2">
      <c r="A1317" s="43">
        <v>413900</v>
      </c>
      <c r="B1317" s="44" t="s">
        <v>369</v>
      </c>
      <c r="C1317" s="53">
        <v>0</v>
      </c>
      <c r="D1317" s="45">
        <v>0</v>
      </c>
      <c r="E1317" s="53">
        <v>60000</v>
      </c>
      <c r="F1317" s="148">
        <v>0</v>
      </c>
    </row>
    <row r="1318" spans="1:6" s="50" customFormat="1" x14ac:dyDescent="0.2">
      <c r="A1318" s="41">
        <v>510000</v>
      </c>
      <c r="B1318" s="46" t="s">
        <v>423</v>
      </c>
      <c r="C1318" s="40">
        <f>C1319+C1323</f>
        <v>608000</v>
      </c>
      <c r="D1318" s="40">
        <f>D1319+D1323</f>
        <v>600000</v>
      </c>
      <c r="E1318" s="40">
        <f>E1319+E1323</f>
        <v>480000</v>
      </c>
      <c r="F1318" s="152">
        <f>D1318/C1318*100</f>
        <v>98.68421052631578</v>
      </c>
    </row>
    <row r="1319" spans="1:6" s="50" customFormat="1" x14ac:dyDescent="0.2">
      <c r="A1319" s="41">
        <v>511000</v>
      </c>
      <c r="B1319" s="46" t="s">
        <v>424</v>
      </c>
      <c r="C1319" s="40">
        <f>SUM(C1320:C1322)</f>
        <v>8000</v>
      </c>
      <c r="D1319" s="40">
        <f>SUM(D1320:D1322)</f>
        <v>0</v>
      </c>
      <c r="E1319" s="40">
        <f>SUM(E1320:E1322)</f>
        <v>130000</v>
      </c>
      <c r="F1319" s="152">
        <f>D1319/C1319*100</f>
        <v>0</v>
      </c>
    </row>
    <row r="1320" spans="1:6" s="28" customFormat="1" x14ac:dyDescent="0.2">
      <c r="A1320" s="51">
        <v>511100</v>
      </c>
      <c r="B1320" s="44" t="s">
        <v>425</v>
      </c>
      <c r="C1320" s="53">
        <v>0</v>
      </c>
      <c r="D1320" s="45">
        <v>0</v>
      </c>
      <c r="E1320" s="53">
        <v>5000</v>
      </c>
      <c r="F1320" s="148">
        <v>0</v>
      </c>
    </row>
    <row r="1321" spans="1:6" s="28" customFormat="1" x14ac:dyDescent="0.2">
      <c r="A1321" s="43">
        <v>511200</v>
      </c>
      <c r="B1321" s="44" t="s">
        <v>426</v>
      </c>
      <c r="C1321" s="53">
        <v>0</v>
      </c>
      <c r="D1321" s="45">
        <v>0</v>
      </c>
      <c r="E1321" s="53">
        <v>50000</v>
      </c>
      <c r="F1321" s="148">
        <v>0</v>
      </c>
    </row>
    <row r="1322" spans="1:6" s="28" customFormat="1" x14ac:dyDescent="0.2">
      <c r="A1322" s="43">
        <v>511300</v>
      </c>
      <c r="B1322" s="44" t="s">
        <v>427</v>
      </c>
      <c r="C1322" s="53">
        <v>8000</v>
      </c>
      <c r="D1322" s="45">
        <v>0</v>
      </c>
      <c r="E1322" s="53">
        <v>75000</v>
      </c>
      <c r="F1322" s="148">
        <f t="shared" ref="F1322:F1328" si="516">D1322/C1322*100</f>
        <v>0</v>
      </c>
    </row>
    <row r="1323" spans="1:6" s="50" customFormat="1" x14ac:dyDescent="0.2">
      <c r="A1323" s="41">
        <v>516000</v>
      </c>
      <c r="B1323" s="46" t="s">
        <v>434</v>
      </c>
      <c r="C1323" s="40">
        <f t="shared" ref="C1323" si="517">C1324</f>
        <v>600000</v>
      </c>
      <c r="D1323" s="40">
        <f>D1324</f>
        <v>600000</v>
      </c>
      <c r="E1323" s="40">
        <f t="shared" ref="E1323" si="518">E1324</f>
        <v>350000</v>
      </c>
      <c r="F1323" s="152">
        <f t="shared" si="516"/>
        <v>100</v>
      </c>
    </row>
    <row r="1324" spans="1:6" s="28" customFormat="1" x14ac:dyDescent="0.2">
      <c r="A1324" s="43">
        <v>516100</v>
      </c>
      <c r="B1324" s="44" t="s">
        <v>434</v>
      </c>
      <c r="C1324" s="53">
        <v>600000</v>
      </c>
      <c r="D1324" s="45">
        <v>600000</v>
      </c>
      <c r="E1324" s="53">
        <v>350000</v>
      </c>
      <c r="F1324" s="148">
        <f t="shared" si="516"/>
        <v>100</v>
      </c>
    </row>
    <row r="1325" spans="1:6" s="50" customFormat="1" x14ac:dyDescent="0.2">
      <c r="A1325" s="41">
        <v>630000</v>
      </c>
      <c r="B1325" s="46" t="s">
        <v>464</v>
      </c>
      <c r="C1325" s="40">
        <f>C1326+0</f>
        <v>82000</v>
      </c>
      <c r="D1325" s="40">
        <f>D1326+0</f>
        <v>80000</v>
      </c>
      <c r="E1325" s="40">
        <f>E1326+0</f>
        <v>30000</v>
      </c>
      <c r="F1325" s="152">
        <f t="shared" si="516"/>
        <v>97.560975609756099</v>
      </c>
    </row>
    <row r="1326" spans="1:6" s="50" customFormat="1" x14ac:dyDescent="0.2">
      <c r="A1326" s="41">
        <v>638000</v>
      </c>
      <c r="B1326" s="46" t="s">
        <v>397</v>
      </c>
      <c r="C1326" s="40">
        <f t="shared" ref="C1326" si="519">C1327</f>
        <v>82000</v>
      </c>
      <c r="D1326" s="40">
        <f>D1327</f>
        <v>80000</v>
      </c>
      <c r="E1326" s="40">
        <f t="shared" ref="E1326" si="520">E1327</f>
        <v>30000</v>
      </c>
      <c r="F1326" s="152">
        <f t="shared" si="516"/>
        <v>97.560975609756099</v>
      </c>
    </row>
    <row r="1327" spans="1:6" s="28" customFormat="1" x14ac:dyDescent="0.2">
      <c r="A1327" s="43">
        <v>638100</v>
      </c>
      <c r="B1327" s="44" t="s">
        <v>469</v>
      </c>
      <c r="C1327" s="53">
        <v>82000</v>
      </c>
      <c r="D1327" s="45">
        <v>80000</v>
      </c>
      <c r="E1327" s="53">
        <v>30000</v>
      </c>
      <c r="F1327" s="148">
        <f t="shared" si="516"/>
        <v>97.560975609756099</v>
      </c>
    </row>
    <row r="1328" spans="1:6" s="28" customFormat="1" x14ac:dyDescent="0.2">
      <c r="A1328" s="34"/>
      <c r="B1328" s="76" t="s">
        <v>646</v>
      </c>
      <c r="C1328" s="80">
        <f>C1300+0+C1318+C1325</f>
        <v>3230000</v>
      </c>
      <c r="D1328" s="80">
        <f>D1300+0+D1318+D1325</f>
        <v>3388800</v>
      </c>
      <c r="E1328" s="80">
        <f>E1300+0+E1318+E1325</f>
        <v>1610000</v>
      </c>
      <c r="F1328" s="153">
        <f t="shared" si="516"/>
        <v>104.91640866873064</v>
      </c>
    </row>
    <row r="1329" spans="1:6" s="28" customFormat="1" x14ac:dyDescent="0.2">
      <c r="A1329" s="37"/>
      <c r="B1329" s="39"/>
      <c r="C1329" s="45"/>
      <c r="D1329" s="45"/>
      <c r="E1329" s="45"/>
      <c r="F1329" s="147"/>
    </row>
    <row r="1330" spans="1:6" s="28" customFormat="1" x14ac:dyDescent="0.2">
      <c r="A1330" s="38"/>
      <c r="B1330" s="39"/>
      <c r="C1330" s="45"/>
      <c r="D1330" s="45"/>
      <c r="E1330" s="45"/>
      <c r="F1330" s="147"/>
    </row>
    <row r="1331" spans="1:6" s="28" customFormat="1" x14ac:dyDescent="0.2">
      <c r="A1331" s="43" t="s">
        <v>587</v>
      </c>
      <c r="B1331" s="46"/>
      <c r="C1331" s="45"/>
      <c r="D1331" s="45"/>
      <c r="E1331" s="45"/>
      <c r="F1331" s="147"/>
    </row>
    <row r="1332" spans="1:6" s="28" customFormat="1" x14ac:dyDescent="0.2">
      <c r="A1332" s="43" t="s">
        <v>510</v>
      </c>
      <c r="B1332" s="46"/>
      <c r="C1332" s="45"/>
      <c r="D1332" s="45"/>
      <c r="E1332" s="45"/>
      <c r="F1332" s="147"/>
    </row>
    <row r="1333" spans="1:6" s="28" customFormat="1" x14ac:dyDescent="0.2">
      <c r="A1333" s="43" t="s">
        <v>528</v>
      </c>
      <c r="B1333" s="46"/>
      <c r="C1333" s="45"/>
      <c r="D1333" s="45"/>
      <c r="E1333" s="45"/>
      <c r="F1333" s="147"/>
    </row>
    <row r="1334" spans="1:6" s="28" customFormat="1" x14ac:dyDescent="0.2">
      <c r="A1334" s="43" t="s">
        <v>588</v>
      </c>
      <c r="B1334" s="46"/>
      <c r="C1334" s="45"/>
      <c r="D1334" s="45"/>
      <c r="E1334" s="45"/>
      <c r="F1334" s="147"/>
    </row>
    <row r="1335" spans="1:6" s="28" customFormat="1" x14ac:dyDescent="0.2">
      <c r="A1335" s="43"/>
      <c r="B1335" s="72"/>
      <c r="C1335" s="62"/>
      <c r="D1335" s="62"/>
      <c r="E1335" s="62"/>
      <c r="F1335" s="149"/>
    </row>
    <row r="1336" spans="1:6" s="28" customFormat="1" x14ac:dyDescent="0.2">
      <c r="A1336" s="41">
        <v>410000</v>
      </c>
      <c r="B1336" s="42" t="s">
        <v>357</v>
      </c>
      <c r="C1336" s="40">
        <f t="shared" ref="C1336" si="521">C1337+C1342</f>
        <v>21218800</v>
      </c>
      <c r="D1336" s="40">
        <f t="shared" ref="D1336" si="522">D1337+D1342</f>
        <v>23587900</v>
      </c>
      <c r="E1336" s="40">
        <f t="shared" ref="E1336" si="523">E1337+E1342</f>
        <v>1570000</v>
      </c>
      <c r="F1336" s="152">
        <f t="shared" ref="F1336:F1345" si="524">D1336/C1336*100</f>
        <v>111.16509887458292</v>
      </c>
    </row>
    <row r="1337" spans="1:6" s="28" customFormat="1" x14ac:dyDescent="0.2">
      <c r="A1337" s="41">
        <v>411000</v>
      </c>
      <c r="B1337" s="42" t="s">
        <v>474</v>
      </c>
      <c r="C1337" s="40">
        <f t="shared" ref="C1337" si="525">SUM(C1338:C1341)</f>
        <v>20620000</v>
      </c>
      <c r="D1337" s="40">
        <f t="shared" ref="D1337" si="526">SUM(D1338:D1341)</f>
        <v>22987900</v>
      </c>
      <c r="E1337" s="40">
        <f t="shared" ref="E1337" si="527">SUM(E1338:E1341)</f>
        <v>520000</v>
      </c>
      <c r="F1337" s="152">
        <f t="shared" si="524"/>
        <v>111.4835111542192</v>
      </c>
    </row>
    <row r="1338" spans="1:6" s="28" customFormat="1" x14ac:dyDescent="0.2">
      <c r="A1338" s="43">
        <v>411100</v>
      </c>
      <c r="B1338" s="44" t="s">
        <v>358</v>
      </c>
      <c r="C1338" s="53">
        <v>19410000</v>
      </c>
      <c r="D1338" s="45">
        <v>21777900</v>
      </c>
      <c r="E1338" s="53">
        <v>360000</v>
      </c>
      <c r="F1338" s="148">
        <f t="shared" si="524"/>
        <v>112.19938176197837</v>
      </c>
    </row>
    <row r="1339" spans="1:6" s="28" customFormat="1" ht="40.5" x14ac:dyDescent="0.2">
      <c r="A1339" s="43">
        <v>411200</v>
      </c>
      <c r="B1339" s="44" t="s">
        <v>487</v>
      </c>
      <c r="C1339" s="53">
        <v>520000</v>
      </c>
      <c r="D1339" s="45">
        <v>500000</v>
      </c>
      <c r="E1339" s="53">
        <v>100000</v>
      </c>
      <c r="F1339" s="148">
        <f t="shared" si="524"/>
        <v>96.15384615384616</v>
      </c>
    </row>
    <row r="1340" spans="1:6" s="28" customFormat="1" ht="40.5" x14ac:dyDescent="0.2">
      <c r="A1340" s="43">
        <v>411300</v>
      </c>
      <c r="B1340" s="44" t="s">
        <v>359</v>
      </c>
      <c r="C1340" s="53">
        <v>580000</v>
      </c>
      <c r="D1340" s="45">
        <v>600000</v>
      </c>
      <c r="E1340" s="53">
        <v>40000</v>
      </c>
      <c r="F1340" s="148">
        <f t="shared" si="524"/>
        <v>103.44827586206897</v>
      </c>
    </row>
    <row r="1341" spans="1:6" s="28" customFormat="1" x14ac:dyDescent="0.2">
      <c r="A1341" s="43">
        <v>411400</v>
      </c>
      <c r="B1341" s="44" t="s">
        <v>360</v>
      </c>
      <c r="C1341" s="53">
        <v>110000</v>
      </c>
      <c r="D1341" s="45">
        <v>110000</v>
      </c>
      <c r="E1341" s="53">
        <v>20000</v>
      </c>
      <c r="F1341" s="148">
        <f t="shared" si="524"/>
        <v>100</v>
      </c>
    </row>
    <row r="1342" spans="1:6" s="28" customFormat="1" x14ac:dyDescent="0.2">
      <c r="A1342" s="41">
        <v>412000</v>
      </c>
      <c r="B1342" s="46" t="s">
        <v>479</v>
      </c>
      <c r="C1342" s="40">
        <f>SUM(C1343:C1353)</f>
        <v>598800</v>
      </c>
      <c r="D1342" s="40">
        <f>SUM(D1343:D1353)</f>
        <v>600000</v>
      </c>
      <c r="E1342" s="40">
        <f>SUM(E1343:E1353)</f>
        <v>1050000</v>
      </c>
      <c r="F1342" s="152">
        <f t="shared" si="524"/>
        <v>100.20040080160319</v>
      </c>
    </row>
    <row r="1343" spans="1:6" s="28" customFormat="1" x14ac:dyDescent="0.2">
      <c r="A1343" s="43">
        <v>412100</v>
      </c>
      <c r="B1343" s="44" t="s">
        <v>361</v>
      </c>
      <c r="C1343" s="53">
        <v>800</v>
      </c>
      <c r="D1343" s="45">
        <v>800</v>
      </c>
      <c r="E1343" s="53">
        <v>40000</v>
      </c>
      <c r="F1343" s="148">
        <f t="shared" si="524"/>
        <v>100</v>
      </c>
    </row>
    <row r="1344" spans="1:6" s="28" customFormat="1" ht="40.5" x14ac:dyDescent="0.2">
      <c r="A1344" s="43">
        <v>412200</v>
      </c>
      <c r="B1344" s="44" t="s">
        <v>488</v>
      </c>
      <c r="C1344" s="53">
        <v>70000</v>
      </c>
      <c r="D1344" s="45">
        <v>70000</v>
      </c>
      <c r="E1344" s="53">
        <v>180000</v>
      </c>
      <c r="F1344" s="148">
        <f t="shared" si="524"/>
        <v>100</v>
      </c>
    </row>
    <row r="1345" spans="1:6" s="28" customFormat="1" x14ac:dyDescent="0.2">
      <c r="A1345" s="43">
        <v>412300</v>
      </c>
      <c r="B1345" s="44" t="s">
        <v>362</v>
      </c>
      <c r="C1345" s="53">
        <v>19999.999999999996</v>
      </c>
      <c r="D1345" s="45">
        <v>20000</v>
      </c>
      <c r="E1345" s="53">
        <v>70000</v>
      </c>
      <c r="F1345" s="148">
        <f t="shared" si="524"/>
        <v>100.00000000000003</v>
      </c>
    </row>
    <row r="1346" spans="1:6" s="28" customFormat="1" x14ac:dyDescent="0.2">
      <c r="A1346" s="43">
        <v>412400</v>
      </c>
      <c r="B1346" s="44" t="s">
        <v>363</v>
      </c>
      <c r="C1346" s="53">
        <v>0</v>
      </c>
      <c r="D1346" s="45">
        <v>0</v>
      </c>
      <c r="E1346" s="53">
        <v>40000</v>
      </c>
      <c r="F1346" s="148">
        <v>0</v>
      </c>
    </row>
    <row r="1347" spans="1:6" s="28" customFormat="1" x14ac:dyDescent="0.2">
      <c r="A1347" s="43">
        <v>412500</v>
      </c>
      <c r="B1347" s="44" t="s">
        <v>364</v>
      </c>
      <c r="C1347" s="53">
        <v>11000.000000000002</v>
      </c>
      <c r="D1347" s="45">
        <v>11000</v>
      </c>
      <c r="E1347" s="53">
        <v>130000</v>
      </c>
      <c r="F1347" s="148">
        <f t="shared" ref="F1347:F1352" si="528">D1347/C1347*100</f>
        <v>99.999999999999986</v>
      </c>
    </row>
    <row r="1348" spans="1:6" s="28" customFormat="1" x14ac:dyDescent="0.2">
      <c r="A1348" s="43">
        <v>412600</v>
      </c>
      <c r="B1348" s="44" t="s">
        <v>489</v>
      </c>
      <c r="C1348" s="53">
        <v>2000.0000000000002</v>
      </c>
      <c r="D1348" s="45">
        <v>2000</v>
      </c>
      <c r="E1348" s="53">
        <v>130000</v>
      </c>
      <c r="F1348" s="148">
        <f t="shared" si="528"/>
        <v>99.999999999999986</v>
      </c>
    </row>
    <row r="1349" spans="1:6" s="28" customFormat="1" x14ac:dyDescent="0.2">
      <c r="A1349" s="43">
        <v>412700</v>
      </c>
      <c r="B1349" s="44" t="s">
        <v>476</v>
      </c>
      <c r="C1349" s="53">
        <v>14000</v>
      </c>
      <c r="D1349" s="45">
        <v>13200</v>
      </c>
      <c r="E1349" s="53">
        <v>120000</v>
      </c>
      <c r="F1349" s="148">
        <f t="shared" si="528"/>
        <v>94.285714285714278</v>
      </c>
    </row>
    <row r="1350" spans="1:6" s="28" customFormat="1" x14ac:dyDescent="0.2">
      <c r="A1350" s="43">
        <v>412900</v>
      </c>
      <c r="B1350" s="44" t="s">
        <v>888</v>
      </c>
      <c r="C1350" s="53">
        <v>1000</v>
      </c>
      <c r="D1350" s="45">
        <v>1000</v>
      </c>
      <c r="E1350" s="53">
        <v>0</v>
      </c>
      <c r="F1350" s="148">
        <f t="shared" si="528"/>
        <v>100</v>
      </c>
    </row>
    <row r="1351" spans="1:6" s="28" customFormat="1" x14ac:dyDescent="0.2">
      <c r="A1351" s="43">
        <v>412900</v>
      </c>
      <c r="B1351" s="48" t="s">
        <v>703</v>
      </c>
      <c r="C1351" s="53">
        <v>450000</v>
      </c>
      <c r="D1351" s="45">
        <v>450000</v>
      </c>
      <c r="E1351" s="53">
        <v>0</v>
      </c>
      <c r="F1351" s="148">
        <f t="shared" si="528"/>
        <v>100</v>
      </c>
    </row>
    <row r="1352" spans="1:6" s="28" customFormat="1" x14ac:dyDescent="0.2">
      <c r="A1352" s="43">
        <v>412900</v>
      </c>
      <c r="B1352" s="44" t="s">
        <v>723</v>
      </c>
      <c r="C1352" s="53">
        <v>30000</v>
      </c>
      <c r="D1352" s="45">
        <v>32000</v>
      </c>
      <c r="E1352" s="53">
        <v>0</v>
      </c>
      <c r="F1352" s="148">
        <f t="shared" si="528"/>
        <v>106.66666666666667</v>
      </c>
    </row>
    <row r="1353" spans="1:6" s="28" customFormat="1" x14ac:dyDescent="0.2">
      <c r="A1353" s="43">
        <v>412900</v>
      </c>
      <c r="B1353" s="44" t="s">
        <v>705</v>
      </c>
      <c r="C1353" s="53">
        <v>0</v>
      </c>
      <c r="D1353" s="45">
        <v>0</v>
      </c>
      <c r="E1353" s="53">
        <v>340000</v>
      </c>
      <c r="F1353" s="148">
        <v>0</v>
      </c>
    </row>
    <row r="1354" spans="1:6" s="50" customFormat="1" x14ac:dyDescent="0.2">
      <c r="A1354" s="41">
        <v>510000</v>
      </c>
      <c r="B1354" s="46" t="s">
        <v>423</v>
      </c>
      <c r="C1354" s="40">
        <f t="shared" ref="C1354" si="529">C1355+C1358</f>
        <v>0</v>
      </c>
      <c r="D1354" s="40">
        <f t="shared" ref="D1354" si="530">D1355+D1358</f>
        <v>0</v>
      </c>
      <c r="E1354" s="40">
        <f t="shared" ref="E1354" si="531">E1355+E1358</f>
        <v>385000</v>
      </c>
      <c r="F1354" s="152">
        <v>0</v>
      </c>
    </row>
    <row r="1355" spans="1:6" s="50" customFormat="1" x14ac:dyDescent="0.2">
      <c r="A1355" s="41">
        <v>511000</v>
      </c>
      <c r="B1355" s="46" t="s">
        <v>424</v>
      </c>
      <c r="C1355" s="40">
        <f t="shared" ref="C1355" si="532">SUM(C1356:C1357)</f>
        <v>0</v>
      </c>
      <c r="D1355" s="40">
        <f t="shared" ref="D1355" si="533">SUM(D1356:D1357)</f>
        <v>0</v>
      </c>
      <c r="E1355" s="40">
        <f t="shared" ref="E1355" si="534">SUM(E1356:E1357)</f>
        <v>380000</v>
      </c>
      <c r="F1355" s="152">
        <v>0</v>
      </c>
    </row>
    <row r="1356" spans="1:6" s="28" customFormat="1" x14ac:dyDescent="0.2">
      <c r="A1356" s="43">
        <v>511200</v>
      </c>
      <c r="B1356" s="44" t="s">
        <v>426</v>
      </c>
      <c r="C1356" s="53">
        <v>0</v>
      </c>
      <c r="D1356" s="45">
        <v>0</v>
      </c>
      <c r="E1356" s="53">
        <v>80000</v>
      </c>
      <c r="F1356" s="148">
        <v>0</v>
      </c>
    </row>
    <row r="1357" spans="1:6" s="28" customFormat="1" x14ac:dyDescent="0.2">
      <c r="A1357" s="43">
        <v>511300</v>
      </c>
      <c r="B1357" s="44" t="s">
        <v>427</v>
      </c>
      <c r="C1357" s="53">
        <v>0</v>
      </c>
      <c r="D1357" s="45">
        <v>0</v>
      </c>
      <c r="E1357" s="53">
        <v>300000</v>
      </c>
      <c r="F1357" s="148">
        <v>0</v>
      </c>
    </row>
    <row r="1358" spans="1:6" s="50" customFormat="1" x14ac:dyDescent="0.2">
      <c r="A1358" s="41">
        <v>516000</v>
      </c>
      <c r="B1358" s="46" t="s">
        <v>434</v>
      </c>
      <c r="C1358" s="40">
        <f t="shared" ref="C1358" si="535">C1359</f>
        <v>0</v>
      </c>
      <c r="D1358" s="40">
        <f t="shared" ref="D1358" si="536">D1359</f>
        <v>0</v>
      </c>
      <c r="E1358" s="40">
        <f t="shared" ref="E1358" si="537">E1359</f>
        <v>5000</v>
      </c>
      <c r="F1358" s="152">
        <v>0</v>
      </c>
    </row>
    <row r="1359" spans="1:6" s="28" customFormat="1" x14ac:dyDescent="0.2">
      <c r="A1359" s="43">
        <v>516100</v>
      </c>
      <c r="B1359" s="44" t="s">
        <v>434</v>
      </c>
      <c r="C1359" s="53">
        <v>0</v>
      </c>
      <c r="D1359" s="45">
        <v>0</v>
      </c>
      <c r="E1359" s="53">
        <v>5000</v>
      </c>
      <c r="F1359" s="148">
        <v>0</v>
      </c>
    </row>
    <row r="1360" spans="1:6" s="50" customFormat="1" x14ac:dyDescent="0.2">
      <c r="A1360" s="41">
        <v>630000</v>
      </c>
      <c r="B1360" s="46" t="s">
        <v>464</v>
      </c>
      <c r="C1360" s="40">
        <f>0+C1361</f>
        <v>859999.99999999988</v>
      </c>
      <c r="D1360" s="40">
        <f>0+D1361</f>
        <v>940000</v>
      </c>
      <c r="E1360" s="40">
        <f>0+E1361</f>
        <v>0</v>
      </c>
      <c r="F1360" s="152">
        <f>D1360/C1360*100</f>
        <v>109.30232558139537</v>
      </c>
    </row>
    <row r="1361" spans="1:6" s="50" customFormat="1" x14ac:dyDescent="0.2">
      <c r="A1361" s="41">
        <v>638000</v>
      </c>
      <c r="B1361" s="46" t="s">
        <v>397</v>
      </c>
      <c r="C1361" s="40">
        <f t="shared" ref="C1361" si="538">C1362</f>
        <v>859999.99999999988</v>
      </c>
      <c r="D1361" s="40">
        <f t="shared" ref="D1361" si="539">D1362</f>
        <v>940000</v>
      </c>
      <c r="E1361" s="40">
        <f t="shared" ref="E1361" si="540">E1362</f>
        <v>0</v>
      </c>
      <c r="F1361" s="152">
        <f>D1361/C1361*100</f>
        <v>109.30232558139537</v>
      </c>
    </row>
    <row r="1362" spans="1:6" s="28" customFormat="1" x14ac:dyDescent="0.2">
      <c r="A1362" s="43">
        <v>638100</v>
      </c>
      <c r="B1362" s="44" t="s">
        <v>469</v>
      </c>
      <c r="C1362" s="53">
        <v>859999.99999999988</v>
      </c>
      <c r="D1362" s="45">
        <v>940000</v>
      </c>
      <c r="E1362" s="53">
        <v>0</v>
      </c>
      <c r="F1362" s="148">
        <f>D1362/C1362*100</f>
        <v>109.30232558139537</v>
      </c>
    </row>
    <row r="1363" spans="1:6" s="28" customFormat="1" x14ac:dyDescent="0.2">
      <c r="A1363" s="34"/>
      <c r="B1363" s="76" t="s">
        <v>646</v>
      </c>
      <c r="C1363" s="80">
        <f>C1336+C1360+C1354+0</f>
        <v>22078800</v>
      </c>
      <c r="D1363" s="80">
        <f>D1336+D1360+D1354+0</f>
        <v>24527900</v>
      </c>
      <c r="E1363" s="80">
        <f>E1336+E1360+E1354+0</f>
        <v>1955000</v>
      </c>
      <c r="F1363" s="153">
        <f>D1363/C1363*100</f>
        <v>111.09254126130044</v>
      </c>
    </row>
    <row r="1364" spans="1:6" s="28" customFormat="1" x14ac:dyDescent="0.2">
      <c r="A1364" s="37"/>
      <c r="B1364" s="39"/>
      <c r="C1364" s="62"/>
      <c r="D1364" s="62"/>
      <c r="E1364" s="62"/>
      <c r="F1364" s="149"/>
    </row>
    <row r="1365" spans="1:6" s="28" customFormat="1" x14ac:dyDescent="0.2">
      <c r="A1365" s="38"/>
      <c r="B1365" s="39"/>
      <c r="C1365" s="62"/>
      <c r="D1365" s="62"/>
      <c r="E1365" s="62"/>
      <c r="F1365" s="149"/>
    </row>
    <row r="1366" spans="1:6" s="28" customFormat="1" x14ac:dyDescent="0.2">
      <c r="A1366" s="43" t="s">
        <v>935</v>
      </c>
      <c r="B1366" s="46"/>
      <c r="C1366" s="45"/>
      <c r="D1366" s="45"/>
      <c r="E1366" s="45"/>
      <c r="F1366" s="147"/>
    </row>
    <row r="1367" spans="1:6" s="28" customFormat="1" x14ac:dyDescent="0.2">
      <c r="A1367" s="43" t="s">
        <v>510</v>
      </c>
      <c r="B1367" s="46"/>
      <c r="C1367" s="45"/>
      <c r="D1367" s="45"/>
      <c r="E1367" s="45"/>
      <c r="F1367" s="147"/>
    </row>
    <row r="1368" spans="1:6" s="28" customFormat="1" x14ac:dyDescent="0.2">
      <c r="A1368" s="43" t="s">
        <v>768</v>
      </c>
      <c r="B1368" s="46"/>
      <c r="C1368" s="45"/>
      <c r="D1368" s="45"/>
      <c r="E1368" s="45"/>
      <c r="F1368" s="147"/>
    </row>
    <row r="1369" spans="1:6" s="28" customFormat="1" x14ac:dyDescent="0.2">
      <c r="A1369" s="43" t="s">
        <v>579</v>
      </c>
      <c r="B1369" s="46"/>
      <c r="C1369" s="45"/>
      <c r="D1369" s="45"/>
      <c r="E1369" s="45"/>
      <c r="F1369" s="147"/>
    </row>
    <row r="1370" spans="1:6" s="28" customFormat="1" x14ac:dyDescent="0.2">
      <c r="A1370" s="43"/>
      <c r="B1370" s="72"/>
      <c r="C1370" s="62"/>
      <c r="D1370" s="62"/>
      <c r="E1370" s="62"/>
      <c r="F1370" s="149"/>
    </row>
    <row r="1371" spans="1:6" s="28" customFormat="1" x14ac:dyDescent="0.2">
      <c r="A1371" s="41">
        <v>410000</v>
      </c>
      <c r="B1371" s="42" t="s">
        <v>357</v>
      </c>
      <c r="C1371" s="40">
        <f>C1372+C1377+C1387</f>
        <v>2099200</v>
      </c>
      <c r="D1371" s="40">
        <f>D1372+D1377+D1387</f>
        <v>2163200</v>
      </c>
      <c r="E1371" s="40">
        <f>E1372+E1377+E1387</f>
        <v>0</v>
      </c>
      <c r="F1371" s="152">
        <f t="shared" ref="F1371:F1398" si="541">D1371/C1371*100</f>
        <v>103.04878048780488</v>
      </c>
    </row>
    <row r="1372" spans="1:6" s="28" customFormat="1" x14ac:dyDescent="0.2">
      <c r="A1372" s="41">
        <v>411000</v>
      </c>
      <c r="B1372" s="42" t="s">
        <v>474</v>
      </c>
      <c r="C1372" s="40">
        <f t="shared" ref="C1372" si="542">SUM(C1373:C1376)</f>
        <v>453500</v>
      </c>
      <c r="D1372" s="40">
        <f t="shared" ref="D1372" si="543">SUM(D1373:D1376)</f>
        <v>546000</v>
      </c>
      <c r="E1372" s="40">
        <f t="shared" ref="E1372" si="544">SUM(E1373:E1376)</f>
        <v>0</v>
      </c>
      <c r="F1372" s="152">
        <f t="shared" si="541"/>
        <v>120.39691289966923</v>
      </c>
    </row>
    <row r="1373" spans="1:6" s="28" customFormat="1" x14ac:dyDescent="0.2">
      <c r="A1373" s="43">
        <v>411100</v>
      </c>
      <c r="B1373" s="44" t="s">
        <v>358</v>
      </c>
      <c r="C1373" s="53">
        <v>425000</v>
      </c>
      <c r="D1373" s="45">
        <v>492000</v>
      </c>
      <c r="E1373" s="53">
        <v>0</v>
      </c>
      <c r="F1373" s="148">
        <f t="shared" si="541"/>
        <v>115.76470588235294</v>
      </c>
    </row>
    <row r="1374" spans="1:6" s="28" customFormat="1" ht="40.5" x14ac:dyDescent="0.2">
      <c r="A1374" s="43">
        <v>411200</v>
      </c>
      <c r="B1374" s="44" t="s">
        <v>487</v>
      </c>
      <c r="C1374" s="53">
        <v>12000</v>
      </c>
      <c r="D1374" s="45">
        <v>14000</v>
      </c>
      <c r="E1374" s="53">
        <v>0</v>
      </c>
      <c r="F1374" s="148">
        <f t="shared" si="541"/>
        <v>116.66666666666667</v>
      </c>
    </row>
    <row r="1375" spans="1:6" s="28" customFormat="1" ht="40.5" x14ac:dyDescent="0.2">
      <c r="A1375" s="43">
        <v>411300</v>
      </c>
      <c r="B1375" s="44" t="s">
        <v>359</v>
      </c>
      <c r="C1375" s="53">
        <v>13000</v>
      </c>
      <c r="D1375" s="45">
        <v>17000</v>
      </c>
      <c r="E1375" s="53">
        <v>0</v>
      </c>
      <c r="F1375" s="148">
        <f t="shared" si="541"/>
        <v>130.76923076923077</v>
      </c>
    </row>
    <row r="1376" spans="1:6" s="28" customFormat="1" x14ac:dyDescent="0.2">
      <c r="A1376" s="43">
        <v>411400</v>
      </c>
      <c r="B1376" s="44" t="s">
        <v>360</v>
      </c>
      <c r="C1376" s="53">
        <v>3500</v>
      </c>
      <c r="D1376" s="45">
        <v>23000</v>
      </c>
      <c r="E1376" s="53">
        <v>0</v>
      </c>
      <c r="F1376" s="148">
        <f t="shared" si="541"/>
        <v>657.14285714285711</v>
      </c>
    </row>
    <row r="1377" spans="1:6" s="28" customFormat="1" x14ac:dyDescent="0.2">
      <c r="A1377" s="41">
        <v>412000</v>
      </c>
      <c r="B1377" s="46" t="s">
        <v>479</v>
      </c>
      <c r="C1377" s="40">
        <f>SUM(C1378:C1386)</f>
        <v>1629500</v>
      </c>
      <c r="D1377" s="40">
        <f>SUM(D1378:D1386)</f>
        <v>1595600</v>
      </c>
      <c r="E1377" s="40">
        <f>SUM(E1378:E1386)</f>
        <v>0</v>
      </c>
      <c r="F1377" s="152">
        <f t="shared" si="541"/>
        <v>97.919607241485124</v>
      </c>
    </row>
    <row r="1378" spans="1:6" s="28" customFormat="1" ht="40.5" x14ac:dyDescent="0.2">
      <c r="A1378" s="43">
        <v>412200</v>
      </c>
      <c r="B1378" s="44" t="s">
        <v>488</v>
      </c>
      <c r="C1378" s="53">
        <v>30000</v>
      </c>
      <c r="D1378" s="45">
        <v>30000</v>
      </c>
      <c r="E1378" s="53">
        <v>0</v>
      </c>
      <c r="F1378" s="148">
        <f t="shared" si="541"/>
        <v>100</v>
      </c>
    </row>
    <row r="1379" spans="1:6" s="28" customFormat="1" x14ac:dyDescent="0.2">
      <c r="A1379" s="43">
        <v>412300</v>
      </c>
      <c r="B1379" s="44" t="s">
        <v>362</v>
      </c>
      <c r="C1379" s="53">
        <v>20000</v>
      </c>
      <c r="D1379" s="45">
        <v>20000</v>
      </c>
      <c r="E1379" s="53">
        <v>0</v>
      </c>
      <c r="F1379" s="148">
        <f t="shared" si="541"/>
        <v>100</v>
      </c>
    </row>
    <row r="1380" spans="1:6" s="28" customFormat="1" x14ac:dyDescent="0.2">
      <c r="A1380" s="43">
        <v>412400</v>
      </c>
      <c r="B1380" s="44" t="s">
        <v>363</v>
      </c>
      <c r="C1380" s="53">
        <v>10000</v>
      </c>
      <c r="D1380" s="45">
        <v>10000</v>
      </c>
      <c r="E1380" s="53">
        <v>0</v>
      </c>
      <c r="F1380" s="148">
        <f t="shared" si="541"/>
        <v>100</v>
      </c>
    </row>
    <row r="1381" spans="1:6" s="28" customFormat="1" x14ac:dyDescent="0.2">
      <c r="A1381" s="43">
        <v>412500</v>
      </c>
      <c r="B1381" s="44" t="s">
        <v>364</v>
      </c>
      <c r="C1381" s="53">
        <v>8000</v>
      </c>
      <c r="D1381" s="45">
        <v>10000</v>
      </c>
      <c r="E1381" s="53">
        <v>0</v>
      </c>
      <c r="F1381" s="148">
        <f t="shared" si="541"/>
        <v>125</v>
      </c>
    </row>
    <row r="1382" spans="1:6" s="28" customFormat="1" x14ac:dyDescent="0.2">
      <c r="A1382" s="43">
        <v>412600</v>
      </c>
      <c r="B1382" s="44" t="s">
        <v>489</v>
      </c>
      <c r="C1382" s="53">
        <v>7000</v>
      </c>
      <c r="D1382" s="45">
        <v>9000</v>
      </c>
      <c r="E1382" s="53">
        <v>0</v>
      </c>
      <c r="F1382" s="148">
        <f t="shared" si="541"/>
        <v>128.57142857142858</v>
      </c>
    </row>
    <row r="1383" spans="1:6" s="28" customFormat="1" x14ac:dyDescent="0.2">
      <c r="A1383" s="43">
        <v>412700</v>
      </c>
      <c r="B1383" s="44" t="s">
        <v>476</v>
      </c>
      <c r="C1383" s="53">
        <v>16500</v>
      </c>
      <c r="D1383" s="45">
        <v>16500</v>
      </c>
      <c r="E1383" s="53">
        <v>0</v>
      </c>
      <c r="F1383" s="148">
        <f t="shared" si="541"/>
        <v>100</v>
      </c>
    </row>
    <row r="1384" spans="1:6" s="28" customFormat="1" x14ac:dyDescent="0.2">
      <c r="A1384" s="43">
        <v>412900</v>
      </c>
      <c r="B1384" s="48" t="s">
        <v>703</v>
      </c>
      <c r="C1384" s="53">
        <v>1535000</v>
      </c>
      <c r="D1384" s="45">
        <f>1481100+15000</f>
        <v>1496100</v>
      </c>
      <c r="E1384" s="53">
        <v>0</v>
      </c>
      <c r="F1384" s="148">
        <f t="shared" si="541"/>
        <v>97.465798045602597</v>
      </c>
    </row>
    <row r="1385" spans="1:6" s="28" customFormat="1" x14ac:dyDescent="0.2">
      <c r="A1385" s="43">
        <v>412900</v>
      </c>
      <c r="B1385" s="48" t="s">
        <v>721</v>
      </c>
      <c r="C1385" s="53">
        <v>2000</v>
      </c>
      <c r="D1385" s="45">
        <v>3000</v>
      </c>
      <c r="E1385" s="53">
        <v>0</v>
      </c>
      <c r="F1385" s="148">
        <f t="shared" si="541"/>
        <v>150</v>
      </c>
    </row>
    <row r="1386" spans="1:6" s="28" customFormat="1" x14ac:dyDescent="0.2">
      <c r="A1386" s="43">
        <v>412900</v>
      </c>
      <c r="B1386" s="48" t="s">
        <v>723</v>
      </c>
      <c r="C1386" s="53">
        <v>1000</v>
      </c>
      <c r="D1386" s="45">
        <v>1000</v>
      </c>
      <c r="E1386" s="53">
        <v>0</v>
      </c>
      <c r="F1386" s="148">
        <f t="shared" si="541"/>
        <v>100</v>
      </c>
    </row>
    <row r="1387" spans="1:6" s="50" customFormat="1" ht="40.5" x14ac:dyDescent="0.2">
      <c r="A1387" s="41">
        <v>418000</v>
      </c>
      <c r="B1387" s="46" t="s">
        <v>483</v>
      </c>
      <c r="C1387" s="40">
        <f t="shared" ref="C1387" si="545">C1388</f>
        <v>16200</v>
      </c>
      <c r="D1387" s="40">
        <f>D1388</f>
        <v>21600</v>
      </c>
      <c r="E1387" s="40">
        <f t="shared" ref="E1387" si="546">E1388</f>
        <v>0</v>
      </c>
      <c r="F1387" s="152">
        <f t="shared" si="541"/>
        <v>133.33333333333331</v>
      </c>
    </row>
    <row r="1388" spans="1:6" s="28" customFormat="1" x14ac:dyDescent="0.2">
      <c r="A1388" s="43">
        <v>418200</v>
      </c>
      <c r="B1388" s="49" t="s">
        <v>417</v>
      </c>
      <c r="C1388" s="53">
        <v>16200</v>
      </c>
      <c r="D1388" s="45">
        <v>21600</v>
      </c>
      <c r="E1388" s="53">
        <v>0</v>
      </c>
      <c r="F1388" s="148">
        <f t="shared" si="541"/>
        <v>133.33333333333331</v>
      </c>
    </row>
    <row r="1389" spans="1:6" s="50" customFormat="1" x14ac:dyDescent="0.2">
      <c r="A1389" s="41">
        <v>480000</v>
      </c>
      <c r="B1389" s="46" t="s">
        <v>419</v>
      </c>
      <c r="C1389" s="40">
        <f t="shared" ref="C1389:D1390" si="547">C1390</f>
        <v>10000</v>
      </c>
      <c r="D1389" s="40">
        <f t="shared" si="547"/>
        <v>10000</v>
      </c>
      <c r="E1389" s="40">
        <f t="shared" ref="E1389:E1390" si="548">E1390</f>
        <v>0</v>
      </c>
      <c r="F1389" s="152">
        <f t="shared" si="541"/>
        <v>100</v>
      </c>
    </row>
    <row r="1390" spans="1:6" s="50" customFormat="1" x14ac:dyDescent="0.2">
      <c r="A1390" s="41">
        <v>487000</v>
      </c>
      <c r="B1390" s="46" t="s">
        <v>473</v>
      </c>
      <c r="C1390" s="40">
        <f t="shared" si="547"/>
        <v>10000</v>
      </c>
      <c r="D1390" s="40">
        <f t="shared" si="547"/>
        <v>10000</v>
      </c>
      <c r="E1390" s="40">
        <f t="shared" si="548"/>
        <v>0</v>
      </c>
      <c r="F1390" s="152">
        <f t="shared" si="541"/>
        <v>100</v>
      </c>
    </row>
    <row r="1391" spans="1:6" s="28" customFormat="1" x14ac:dyDescent="0.2">
      <c r="A1391" s="51">
        <v>487300</v>
      </c>
      <c r="B1391" s="44" t="s">
        <v>420</v>
      </c>
      <c r="C1391" s="53">
        <v>10000</v>
      </c>
      <c r="D1391" s="45">
        <v>10000</v>
      </c>
      <c r="E1391" s="53">
        <v>0</v>
      </c>
      <c r="F1391" s="148">
        <f t="shared" si="541"/>
        <v>100</v>
      </c>
    </row>
    <row r="1392" spans="1:6" s="50" customFormat="1" x14ac:dyDescent="0.2">
      <c r="A1392" s="41">
        <v>510000</v>
      </c>
      <c r="B1392" s="46" t="s">
        <v>423</v>
      </c>
      <c r="C1392" s="40">
        <f t="shared" ref="C1392" si="549">C1393</f>
        <v>10000</v>
      </c>
      <c r="D1392" s="40">
        <f>D1393</f>
        <v>20000</v>
      </c>
      <c r="E1392" s="40">
        <f t="shared" ref="E1392" si="550">E1393</f>
        <v>0</v>
      </c>
      <c r="F1392" s="152">
        <f t="shared" si="541"/>
        <v>200</v>
      </c>
    </row>
    <row r="1393" spans="1:6" s="50" customFormat="1" x14ac:dyDescent="0.2">
      <c r="A1393" s="41">
        <v>511000</v>
      </c>
      <c r="B1393" s="46" t="s">
        <v>424</v>
      </c>
      <c r="C1393" s="40">
        <f>C1394+0</f>
        <v>10000</v>
      </c>
      <c r="D1393" s="40">
        <f>D1394+0</f>
        <v>20000</v>
      </c>
      <c r="E1393" s="40">
        <f>E1394+0</f>
        <v>0</v>
      </c>
      <c r="F1393" s="152">
        <f t="shared" si="541"/>
        <v>200</v>
      </c>
    </row>
    <row r="1394" spans="1:6" s="28" customFormat="1" x14ac:dyDescent="0.2">
      <c r="A1394" s="43">
        <v>511300</v>
      </c>
      <c r="B1394" s="44" t="s">
        <v>427</v>
      </c>
      <c r="C1394" s="53">
        <v>10000</v>
      </c>
      <c r="D1394" s="45">
        <v>20000</v>
      </c>
      <c r="E1394" s="53">
        <v>0</v>
      </c>
      <c r="F1394" s="148">
        <f t="shared" si="541"/>
        <v>200</v>
      </c>
    </row>
    <row r="1395" spans="1:6" s="50" customFormat="1" x14ac:dyDescent="0.2">
      <c r="A1395" s="41">
        <v>630000</v>
      </c>
      <c r="B1395" s="46" t="s">
        <v>464</v>
      </c>
      <c r="C1395" s="40">
        <f>0+C1396</f>
        <v>10000</v>
      </c>
      <c r="D1395" s="40">
        <f>0+D1396</f>
        <v>10000</v>
      </c>
      <c r="E1395" s="40">
        <f>0+E1396</f>
        <v>0</v>
      </c>
      <c r="F1395" s="152">
        <f t="shared" si="541"/>
        <v>100</v>
      </c>
    </row>
    <row r="1396" spans="1:6" s="50" customFormat="1" x14ac:dyDescent="0.2">
      <c r="A1396" s="41">
        <v>638000</v>
      </c>
      <c r="B1396" s="46" t="s">
        <v>397</v>
      </c>
      <c r="C1396" s="40">
        <f t="shared" ref="C1396" si="551">C1397</f>
        <v>10000</v>
      </c>
      <c r="D1396" s="40">
        <f>D1397</f>
        <v>10000</v>
      </c>
      <c r="E1396" s="40">
        <f t="shared" ref="E1396" si="552">E1397</f>
        <v>0</v>
      </c>
      <c r="F1396" s="152">
        <f t="shared" si="541"/>
        <v>100</v>
      </c>
    </row>
    <row r="1397" spans="1:6" s="28" customFormat="1" x14ac:dyDescent="0.2">
      <c r="A1397" s="43">
        <v>638100</v>
      </c>
      <c r="B1397" s="44" t="s">
        <v>469</v>
      </c>
      <c r="C1397" s="53">
        <v>10000</v>
      </c>
      <c r="D1397" s="45">
        <v>10000</v>
      </c>
      <c r="E1397" s="53">
        <v>0</v>
      </c>
      <c r="F1397" s="148">
        <f t="shared" si="541"/>
        <v>100</v>
      </c>
    </row>
    <row r="1398" spans="1:6" s="28" customFormat="1" x14ac:dyDescent="0.2">
      <c r="A1398" s="34"/>
      <c r="B1398" s="76" t="s">
        <v>646</v>
      </c>
      <c r="C1398" s="80">
        <f>C1371+C1392+C1395+C1389</f>
        <v>2129200</v>
      </c>
      <c r="D1398" s="80">
        <f>D1371+D1392+D1395+D1389</f>
        <v>2203200</v>
      </c>
      <c r="E1398" s="80">
        <f>E1371+E1392+E1395+E1389</f>
        <v>0</v>
      </c>
      <c r="F1398" s="153">
        <f t="shared" si="541"/>
        <v>103.47548374976516</v>
      </c>
    </row>
    <row r="1399" spans="1:6" s="28" customFormat="1" x14ac:dyDescent="0.2">
      <c r="A1399" s="37"/>
      <c r="B1399" s="39"/>
      <c r="C1399" s="62"/>
      <c r="D1399" s="62"/>
      <c r="E1399" s="62"/>
      <c r="F1399" s="149"/>
    </row>
    <row r="1400" spans="1:6" s="28" customFormat="1" x14ac:dyDescent="0.2">
      <c r="A1400" s="38"/>
      <c r="B1400" s="39"/>
      <c r="C1400" s="45"/>
      <c r="D1400" s="45"/>
      <c r="E1400" s="45"/>
      <c r="F1400" s="147"/>
    </row>
    <row r="1401" spans="1:6" s="28" customFormat="1" x14ac:dyDescent="0.2">
      <c r="A1401" s="43" t="s">
        <v>936</v>
      </c>
      <c r="B1401" s="46"/>
      <c r="C1401" s="45"/>
      <c r="D1401" s="45"/>
      <c r="E1401" s="45"/>
      <c r="F1401" s="147"/>
    </row>
    <row r="1402" spans="1:6" s="28" customFormat="1" x14ac:dyDescent="0.2">
      <c r="A1402" s="43" t="s">
        <v>512</v>
      </c>
      <c r="B1402" s="46"/>
      <c r="C1402" s="45"/>
      <c r="D1402" s="45"/>
      <c r="E1402" s="45"/>
      <c r="F1402" s="147"/>
    </row>
    <row r="1403" spans="1:6" s="28" customFormat="1" x14ac:dyDescent="0.2">
      <c r="A1403" s="43" t="s">
        <v>767</v>
      </c>
      <c r="B1403" s="46"/>
      <c r="C1403" s="45"/>
      <c r="D1403" s="45"/>
      <c r="E1403" s="45"/>
      <c r="F1403" s="147"/>
    </row>
    <row r="1404" spans="1:6" s="28" customFormat="1" x14ac:dyDescent="0.2">
      <c r="A1404" s="43" t="s">
        <v>579</v>
      </c>
      <c r="B1404" s="46"/>
      <c r="C1404" s="45"/>
      <c r="D1404" s="45"/>
      <c r="E1404" s="45"/>
      <c r="F1404" s="147"/>
    </row>
    <row r="1405" spans="1:6" s="28" customFormat="1" x14ac:dyDescent="0.2">
      <c r="A1405" s="43"/>
      <c r="B1405" s="72"/>
      <c r="C1405" s="62"/>
      <c r="D1405" s="62"/>
      <c r="E1405" s="62"/>
      <c r="F1405" s="149"/>
    </row>
    <row r="1406" spans="1:6" s="28" customFormat="1" x14ac:dyDescent="0.2">
      <c r="A1406" s="41">
        <v>410000</v>
      </c>
      <c r="B1406" s="42" t="s">
        <v>357</v>
      </c>
      <c r="C1406" s="40">
        <f>C1407+C1412+0+C1430+C1428+0+C1432</f>
        <v>11152500</v>
      </c>
      <c r="D1406" s="40">
        <f>D1407+D1412+0+D1430+D1428+0+D1432</f>
        <v>11710500</v>
      </c>
      <c r="E1406" s="40">
        <f>E1407+E1412+0+E1432+E1428+E1430</f>
        <v>0</v>
      </c>
      <c r="F1406" s="152">
        <f t="shared" ref="F1406:F1437" si="553">D1406/C1406*100</f>
        <v>105.00336247478144</v>
      </c>
    </row>
    <row r="1407" spans="1:6" s="28" customFormat="1" x14ac:dyDescent="0.2">
      <c r="A1407" s="41">
        <v>411000</v>
      </c>
      <c r="B1407" s="42" t="s">
        <v>474</v>
      </c>
      <c r="C1407" s="40">
        <f t="shared" ref="C1407" si="554">SUM(C1408:C1411)</f>
        <v>7629500</v>
      </c>
      <c r="D1407" s="40">
        <f t="shared" ref="D1407" si="555">SUM(D1408:D1411)</f>
        <v>8009000</v>
      </c>
      <c r="E1407" s="40">
        <f t="shared" ref="E1407" si="556">SUM(E1408:E1411)</f>
        <v>0</v>
      </c>
      <c r="F1407" s="152">
        <f t="shared" si="553"/>
        <v>104.97411363785307</v>
      </c>
    </row>
    <row r="1408" spans="1:6" s="28" customFormat="1" x14ac:dyDescent="0.2">
      <c r="A1408" s="43">
        <v>411100</v>
      </c>
      <c r="B1408" s="44" t="s">
        <v>358</v>
      </c>
      <c r="C1408" s="53">
        <v>7000000</v>
      </c>
      <c r="D1408" s="45">
        <v>7370000</v>
      </c>
      <c r="E1408" s="53">
        <v>0</v>
      </c>
      <c r="F1408" s="148">
        <f t="shared" si="553"/>
        <v>105.28571428571429</v>
      </c>
    </row>
    <row r="1409" spans="1:6" s="28" customFormat="1" ht="40.5" x14ac:dyDescent="0.2">
      <c r="A1409" s="43">
        <v>411200</v>
      </c>
      <c r="B1409" s="44" t="s">
        <v>487</v>
      </c>
      <c r="C1409" s="53">
        <v>323500</v>
      </c>
      <c r="D1409" s="45">
        <v>329000</v>
      </c>
      <c r="E1409" s="53">
        <v>0</v>
      </c>
      <c r="F1409" s="148">
        <f t="shared" si="553"/>
        <v>101.70015455950541</v>
      </c>
    </row>
    <row r="1410" spans="1:6" s="28" customFormat="1" ht="40.5" x14ac:dyDescent="0.2">
      <c r="A1410" s="43">
        <v>411300</v>
      </c>
      <c r="B1410" s="44" t="s">
        <v>359</v>
      </c>
      <c r="C1410" s="53">
        <v>206000</v>
      </c>
      <c r="D1410" s="45">
        <v>205000</v>
      </c>
      <c r="E1410" s="53">
        <v>0</v>
      </c>
      <c r="F1410" s="148">
        <f t="shared" si="553"/>
        <v>99.514563106796118</v>
      </c>
    </row>
    <row r="1411" spans="1:6" s="28" customFormat="1" x14ac:dyDescent="0.2">
      <c r="A1411" s="43">
        <v>411400</v>
      </c>
      <c r="B1411" s="44" t="s">
        <v>360</v>
      </c>
      <c r="C1411" s="53">
        <v>100000</v>
      </c>
      <c r="D1411" s="45">
        <v>105000</v>
      </c>
      <c r="E1411" s="53">
        <v>0</v>
      </c>
      <c r="F1411" s="148">
        <f t="shared" si="553"/>
        <v>105</v>
      </c>
    </row>
    <row r="1412" spans="1:6" s="28" customFormat="1" x14ac:dyDescent="0.2">
      <c r="A1412" s="41">
        <v>412000</v>
      </c>
      <c r="B1412" s="46" t="s">
        <v>479</v>
      </c>
      <c r="C1412" s="40">
        <f t="shared" ref="C1412" si="557">SUM(C1413:C1427)</f>
        <v>3423000</v>
      </c>
      <c r="D1412" s="40">
        <f>SUM(D1413:D1427)</f>
        <v>3655500</v>
      </c>
      <c r="E1412" s="40">
        <f t="shared" ref="E1412" si="558">SUM(E1413:E1427)</f>
        <v>0</v>
      </c>
      <c r="F1412" s="152">
        <f t="shared" si="553"/>
        <v>106.79228746713409</v>
      </c>
    </row>
    <row r="1413" spans="1:6" s="28" customFormat="1" x14ac:dyDescent="0.2">
      <c r="A1413" s="43">
        <v>412100</v>
      </c>
      <c r="B1413" s="44" t="s">
        <v>361</v>
      </c>
      <c r="C1413" s="53">
        <v>115000</v>
      </c>
      <c r="D1413" s="45">
        <v>113000</v>
      </c>
      <c r="E1413" s="53">
        <v>0</v>
      </c>
      <c r="F1413" s="148">
        <f t="shared" si="553"/>
        <v>98.260869565217391</v>
      </c>
    </row>
    <row r="1414" spans="1:6" s="28" customFormat="1" ht="40.5" x14ac:dyDescent="0.2">
      <c r="A1414" s="43">
        <v>412200</v>
      </c>
      <c r="B1414" s="44" t="s">
        <v>488</v>
      </c>
      <c r="C1414" s="53">
        <v>70000</v>
      </c>
      <c r="D1414" s="45">
        <v>59000</v>
      </c>
      <c r="E1414" s="53">
        <v>0</v>
      </c>
      <c r="F1414" s="148">
        <f t="shared" si="553"/>
        <v>84.285714285714292</v>
      </c>
    </row>
    <row r="1415" spans="1:6" s="28" customFormat="1" x14ac:dyDescent="0.2">
      <c r="A1415" s="43">
        <v>412300</v>
      </c>
      <c r="B1415" s="44" t="s">
        <v>362</v>
      </c>
      <c r="C1415" s="53">
        <v>89000</v>
      </c>
      <c r="D1415" s="45">
        <v>93500</v>
      </c>
      <c r="E1415" s="53">
        <v>0</v>
      </c>
      <c r="F1415" s="148">
        <f t="shared" si="553"/>
        <v>105.0561797752809</v>
      </c>
    </row>
    <row r="1416" spans="1:6" s="28" customFormat="1" x14ac:dyDescent="0.2">
      <c r="A1416" s="43">
        <v>412500</v>
      </c>
      <c r="B1416" s="44" t="s">
        <v>364</v>
      </c>
      <c r="C1416" s="53">
        <v>80000</v>
      </c>
      <c r="D1416" s="45">
        <v>91000</v>
      </c>
      <c r="E1416" s="53">
        <v>0</v>
      </c>
      <c r="F1416" s="148">
        <f t="shared" si="553"/>
        <v>113.75</v>
      </c>
    </row>
    <row r="1417" spans="1:6" s="28" customFormat="1" x14ac:dyDescent="0.2">
      <c r="A1417" s="43">
        <v>412600</v>
      </c>
      <c r="B1417" s="44" t="s">
        <v>489</v>
      </c>
      <c r="C1417" s="53">
        <v>201500</v>
      </c>
      <c r="D1417" s="45">
        <v>298500</v>
      </c>
      <c r="E1417" s="53">
        <v>0</v>
      </c>
      <c r="F1417" s="148">
        <f t="shared" si="553"/>
        <v>148.13895781637717</v>
      </c>
    </row>
    <row r="1418" spans="1:6" s="28" customFormat="1" x14ac:dyDescent="0.2">
      <c r="A1418" s="43">
        <v>412700</v>
      </c>
      <c r="B1418" s="44" t="s">
        <v>476</v>
      </c>
      <c r="C1418" s="53">
        <v>2122000</v>
      </c>
      <c r="D1418" s="45">
        <v>2200000</v>
      </c>
      <c r="E1418" s="53">
        <v>0</v>
      </c>
      <c r="F1418" s="148">
        <f t="shared" si="553"/>
        <v>103.67577756833177</v>
      </c>
    </row>
    <row r="1419" spans="1:6" s="28" customFormat="1" x14ac:dyDescent="0.2">
      <c r="A1419" s="43">
        <v>412700</v>
      </c>
      <c r="B1419" s="44" t="s">
        <v>937</v>
      </c>
      <c r="C1419" s="53">
        <v>80000</v>
      </c>
      <c r="D1419" s="45">
        <v>80000</v>
      </c>
      <c r="E1419" s="53">
        <v>0</v>
      </c>
      <c r="F1419" s="148">
        <f t="shared" si="553"/>
        <v>100</v>
      </c>
    </row>
    <row r="1420" spans="1:6" s="28" customFormat="1" x14ac:dyDescent="0.2">
      <c r="A1420" s="43">
        <v>412700</v>
      </c>
      <c r="B1420" s="44" t="s">
        <v>769</v>
      </c>
      <c r="C1420" s="53">
        <v>420000</v>
      </c>
      <c r="D1420" s="45">
        <v>420000</v>
      </c>
      <c r="E1420" s="53">
        <v>0</v>
      </c>
      <c r="F1420" s="148">
        <f t="shared" si="553"/>
        <v>100</v>
      </c>
    </row>
    <row r="1421" spans="1:6" s="28" customFormat="1" x14ac:dyDescent="0.2">
      <c r="A1421" s="43">
        <v>412700</v>
      </c>
      <c r="B1421" s="44" t="s">
        <v>938</v>
      </c>
      <c r="C1421" s="53">
        <v>90000</v>
      </c>
      <c r="D1421" s="45">
        <v>130000</v>
      </c>
      <c r="E1421" s="53">
        <v>0</v>
      </c>
      <c r="F1421" s="148">
        <f t="shared" si="553"/>
        <v>144.44444444444443</v>
      </c>
    </row>
    <row r="1422" spans="1:6" s="28" customFormat="1" x14ac:dyDescent="0.2">
      <c r="A1422" s="43">
        <v>412900</v>
      </c>
      <c r="B1422" s="48" t="s">
        <v>888</v>
      </c>
      <c r="C1422" s="53">
        <v>18500</v>
      </c>
      <c r="D1422" s="45">
        <v>18500</v>
      </c>
      <c r="E1422" s="53">
        <v>0</v>
      </c>
      <c r="F1422" s="148">
        <f t="shared" si="553"/>
        <v>100</v>
      </c>
    </row>
    <row r="1423" spans="1:6" s="28" customFormat="1" x14ac:dyDescent="0.2">
      <c r="A1423" s="43">
        <v>412900</v>
      </c>
      <c r="B1423" s="48" t="s">
        <v>703</v>
      </c>
      <c r="C1423" s="53">
        <v>71000</v>
      </c>
      <c r="D1423" s="45">
        <v>85000</v>
      </c>
      <c r="E1423" s="53">
        <v>0</v>
      </c>
      <c r="F1423" s="148">
        <f t="shared" si="553"/>
        <v>119.71830985915493</v>
      </c>
    </row>
    <row r="1424" spans="1:6" s="28" customFormat="1" x14ac:dyDescent="0.2">
      <c r="A1424" s="43">
        <v>412900</v>
      </c>
      <c r="B1424" s="48" t="s">
        <v>721</v>
      </c>
      <c r="C1424" s="53">
        <v>18000</v>
      </c>
      <c r="D1424" s="45">
        <v>4000</v>
      </c>
      <c r="E1424" s="53">
        <v>0</v>
      </c>
      <c r="F1424" s="148">
        <f t="shared" si="553"/>
        <v>22.222222222222221</v>
      </c>
    </row>
    <row r="1425" spans="1:6" s="28" customFormat="1" x14ac:dyDescent="0.2">
      <c r="A1425" s="43">
        <v>412900</v>
      </c>
      <c r="B1425" s="48" t="s">
        <v>722</v>
      </c>
      <c r="C1425" s="53">
        <v>13000</v>
      </c>
      <c r="D1425" s="45">
        <v>15000</v>
      </c>
      <c r="E1425" s="53">
        <v>0</v>
      </c>
      <c r="F1425" s="148">
        <f t="shared" si="553"/>
        <v>115.38461538461537</v>
      </c>
    </row>
    <row r="1426" spans="1:6" s="28" customFormat="1" x14ac:dyDescent="0.2">
      <c r="A1426" s="43">
        <v>412900</v>
      </c>
      <c r="B1426" s="44" t="s">
        <v>723</v>
      </c>
      <c r="C1426" s="53">
        <v>15000</v>
      </c>
      <c r="D1426" s="45">
        <v>18000</v>
      </c>
      <c r="E1426" s="53">
        <v>0</v>
      </c>
      <c r="F1426" s="148">
        <f t="shared" si="553"/>
        <v>120</v>
      </c>
    </row>
    <row r="1427" spans="1:6" s="28" customFormat="1" x14ac:dyDescent="0.2">
      <c r="A1427" s="43">
        <v>412900</v>
      </c>
      <c r="B1427" s="44" t="s">
        <v>705</v>
      </c>
      <c r="C1427" s="53">
        <v>20000</v>
      </c>
      <c r="D1427" s="45">
        <v>30000</v>
      </c>
      <c r="E1427" s="53">
        <v>0</v>
      </c>
      <c r="F1427" s="148">
        <f t="shared" si="553"/>
        <v>150</v>
      </c>
    </row>
    <row r="1428" spans="1:6" s="50" customFormat="1" x14ac:dyDescent="0.2">
      <c r="A1428" s="41">
        <v>415000</v>
      </c>
      <c r="B1428" s="46" t="s">
        <v>319</v>
      </c>
      <c r="C1428" s="40">
        <f>SUM(C1429:C1429)</f>
        <v>50000</v>
      </c>
      <c r="D1428" s="40">
        <f>SUM(D1429:D1429)</f>
        <v>0</v>
      </c>
      <c r="E1428" s="40">
        <f>SUM(E1429:E1429)</f>
        <v>0</v>
      </c>
      <c r="F1428" s="152">
        <f t="shared" si="553"/>
        <v>0</v>
      </c>
    </row>
    <row r="1429" spans="1:6" s="28" customFormat="1" x14ac:dyDescent="0.2">
      <c r="A1429" s="43">
        <v>415200</v>
      </c>
      <c r="B1429" s="44" t="s">
        <v>336</v>
      </c>
      <c r="C1429" s="53">
        <v>50000</v>
      </c>
      <c r="D1429" s="45">
        <v>0</v>
      </c>
      <c r="E1429" s="53">
        <v>0</v>
      </c>
      <c r="F1429" s="148">
        <f t="shared" si="553"/>
        <v>0</v>
      </c>
    </row>
    <row r="1430" spans="1:6" s="50" customFormat="1" ht="40.5" x14ac:dyDescent="0.2">
      <c r="A1430" s="41">
        <v>418000</v>
      </c>
      <c r="B1430" s="46" t="s">
        <v>483</v>
      </c>
      <c r="C1430" s="40">
        <f t="shared" ref="C1430" si="559">C1431</f>
        <v>3000</v>
      </c>
      <c r="D1430" s="40">
        <f>D1431</f>
        <v>3000</v>
      </c>
      <c r="E1430" s="40">
        <f t="shared" ref="E1430" si="560">E1431</f>
        <v>0</v>
      </c>
      <c r="F1430" s="152">
        <f t="shared" si="553"/>
        <v>100</v>
      </c>
    </row>
    <row r="1431" spans="1:6" s="28" customFormat="1" x14ac:dyDescent="0.2">
      <c r="A1431" s="43">
        <v>418400</v>
      </c>
      <c r="B1431" s="44" t="s">
        <v>418</v>
      </c>
      <c r="C1431" s="53">
        <v>3000</v>
      </c>
      <c r="D1431" s="45">
        <v>3000</v>
      </c>
      <c r="E1431" s="53">
        <v>0</v>
      </c>
      <c r="F1431" s="148">
        <f t="shared" si="553"/>
        <v>100</v>
      </c>
    </row>
    <row r="1432" spans="1:6" s="50" customFormat="1" x14ac:dyDescent="0.2">
      <c r="A1432" s="41">
        <v>419000</v>
      </c>
      <c r="B1432" s="46" t="s">
        <v>484</v>
      </c>
      <c r="C1432" s="40">
        <f t="shared" ref="C1432" si="561">C1433</f>
        <v>46999.999999999993</v>
      </c>
      <c r="D1432" s="40">
        <f>D1433</f>
        <v>43000</v>
      </c>
      <c r="E1432" s="40">
        <f t="shared" ref="E1432" si="562">E1433</f>
        <v>0</v>
      </c>
      <c r="F1432" s="152">
        <f t="shared" si="553"/>
        <v>91.489361702127667</v>
      </c>
    </row>
    <row r="1433" spans="1:6" s="28" customFormat="1" x14ac:dyDescent="0.2">
      <c r="A1433" s="43">
        <v>419100</v>
      </c>
      <c r="B1433" s="44" t="s">
        <v>484</v>
      </c>
      <c r="C1433" s="53">
        <v>46999.999999999993</v>
      </c>
      <c r="D1433" s="45">
        <v>43000</v>
      </c>
      <c r="E1433" s="53">
        <v>0</v>
      </c>
      <c r="F1433" s="148">
        <f t="shared" si="553"/>
        <v>91.489361702127667</v>
      </c>
    </row>
    <row r="1434" spans="1:6" s="28" customFormat="1" x14ac:dyDescent="0.2">
      <c r="A1434" s="41">
        <v>510000</v>
      </c>
      <c r="B1434" s="46" t="s">
        <v>423</v>
      </c>
      <c r="C1434" s="40">
        <f>C1435+C1440+C1438</f>
        <v>12256000</v>
      </c>
      <c r="D1434" s="40">
        <f>D1435+D1440+D1438</f>
        <v>12559000</v>
      </c>
      <c r="E1434" s="40">
        <f>E1435+E1440+E1438</f>
        <v>0</v>
      </c>
      <c r="F1434" s="152">
        <f t="shared" si="553"/>
        <v>102.47225848563968</v>
      </c>
    </row>
    <row r="1435" spans="1:6" s="28" customFormat="1" x14ac:dyDescent="0.2">
      <c r="A1435" s="41">
        <v>511000</v>
      </c>
      <c r="B1435" s="46" t="s">
        <v>424</v>
      </c>
      <c r="C1435" s="40">
        <f>SUM(C1436:C1437)</f>
        <v>12239000</v>
      </c>
      <c r="D1435" s="40">
        <f>SUM(D1436:D1437)</f>
        <v>12439000</v>
      </c>
      <c r="E1435" s="40">
        <f>SUM(E1436:E1437)</f>
        <v>0</v>
      </c>
      <c r="F1435" s="152">
        <f t="shared" si="553"/>
        <v>101.63412043467603</v>
      </c>
    </row>
    <row r="1436" spans="1:6" s="28" customFormat="1" x14ac:dyDescent="0.2">
      <c r="A1436" s="43">
        <v>511300</v>
      </c>
      <c r="B1436" s="44" t="s">
        <v>427</v>
      </c>
      <c r="C1436" s="53">
        <v>416000</v>
      </c>
      <c r="D1436" s="45">
        <v>439000</v>
      </c>
      <c r="E1436" s="53">
        <v>0</v>
      </c>
      <c r="F1436" s="148">
        <f t="shared" si="553"/>
        <v>105.52884615384615</v>
      </c>
    </row>
    <row r="1437" spans="1:6" s="28" customFormat="1" x14ac:dyDescent="0.2">
      <c r="A1437" s="43">
        <v>511700</v>
      </c>
      <c r="B1437" s="44" t="s">
        <v>430</v>
      </c>
      <c r="C1437" s="53">
        <v>11823000</v>
      </c>
      <c r="D1437" s="45">
        <v>12000000</v>
      </c>
      <c r="E1437" s="53">
        <v>0</v>
      </c>
      <c r="F1437" s="148">
        <f t="shared" si="553"/>
        <v>101.49708195889369</v>
      </c>
    </row>
    <row r="1438" spans="1:6" s="50" customFormat="1" x14ac:dyDescent="0.2">
      <c r="A1438" s="41">
        <v>513000</v>
      </c>
      <c r="B1438" s="46" t="s">
        <v>432</v>
      </c>
      <c r="C1438" s="40">
        <f>C1439+0</f>
        <v>0</v>
      </c>
      <c r="D1438" s="40">
        <f>D1439+0</f>
        <v>100000</v>
      </c>
      <c r="E1438" s="40">
        <f>E1439+0</f>
        <v>0</v>
      </c>
      <c r="F1438" s="152">
        <v>0</v>
      </c>
    </row>
    <row r="1439" spans="1:6" s="28" customFormat="1" x14ac:dyDescent="0.2">
      <c r="A1439" s="43">
        <v>513700</v>
      </c>
      <c r="B1439" s="44" t="s">
        <v>738</v>
      </c>
      <c r="C1439" s="53">
        <v>0</v>
      </c>
      <c r="D1439" s="45">
        <v>100000</v>
      </c>
      <c r="E1439" s="53">
        <v>0</v>
      </c>
      <c r="F1439" s="148">
        <v>0</v>
      </c>
    </row>
    <row r="1440" spans="1:6" s="50" customFormat="1" x14ac:dyDescent="0.2">
      <c r="A1440" s="41">
        <v>516000</v>
      </c>
      <c r="B1440" s="46" t="s">
        <v>434</v>
      </c>
      <c r="C1440" s="40">
        <f t="shared" ref="C1440" si="563">C1441</f>
        <v>17000</v>
      </c>
      <c r="D1440" s="40">
        <f>D1441</f>
        <v>20000</v>
      </c>
      <c r="E1440" s="40">
        <f t="shared" ref="E1440" si="564">E1441</f>
        <v>0</v>
      </c>
      <c r="F1440" s="152">
        <f t="shared" ref="F1440:F1448" si="565">D1440/C1440*100</f>
        <v>117.64705882352942</v>
      </c>
    </row>
    <row r="1441" spans="1:6" s="28" customFormat="1" x14ac:dyDescent="0.2">
      <c r="A1441" s="43">
        <v>516100</v>
      </c>
      <c r="B1441" s="44" t="s">
        <v>434</v>
      </c>
      <c r="C1441" s="53">
        <v>17000</v>
      </c>
      <c r="D1441" s="45">
        <v>20000</v>
      </c>
      <c r="E1441" s="53">
        <v>0</v>
      </c>
      <c r="F1441" s="148">
        <f t="shared" si="565"/>
        <v>117.64705882352942</v>
      </c>
    </row>
    <row r="1442" spans="1:6" s="50" customFormat="1" x14ac:dyDescent="0.2">
      <c r="A1442" s="41">
        <v>630000</v>
      </c>
      <c r="B1442" s="46" t="s">
        <v>464</v>
      </c>
      <c r="C1442" s="40">
        <f>C1443+C1445</f>
        <v>940000</v>
      </c>
      <c r="D1442" s="40">
        <f>D1443+D1445</f>
        <v>985000</v>
      </c>
      <c r="E1442" s="40">
        <f>E1443+E1445</f>
        <v>0</v>
      </c>
      <c r="F1442" s="152">
        <f t="shared" si="565"/>
        <v>104.78723404255319</v>
      </c>
    </row>
    <row r="1443" spans="1:6" s="50" customFormat="1" x14ac:dyDescent="0.2">
      <c r="A1443" s="41">
        <v>631000</v>
      </c>
      <c r="B1443" s="46" t="s">
        <v>396</v>
      </c>
      <c r="C1443" s="40">
        <f>SUM(C1444:C1444)</f>
        <v>30000</v>
      </c>
      <c r="D1443" s="40">
        <f>SUM(D1444:D1444)</f>
        <v>35000</v>
      </c>
      <c r="E1443" s="40">
        <f>SUM(E1444:E1444)</f>
        <v>0</v>
      </c>
      <c r="F1443" s="152">
        <f t="shared" si="565"/>
        <v>116.66666666666667</v>
      </c>
    </row>
    <row r="1444" spans="1:6" s="28" customFormat="1" x14ac:dyDescent="0.2">
      <c r="A1444" s="43">
        <v>631900</v>
      </c>
      <c r="B1444" s="44" t="s">
        <v>770</v>
      </c>
      <c r="C1444" s="53">
        <v>30000</v>
      </c>
      <c r="D1444" s="45">
        <v>35000</v>
      </c>
      <c r="E1444" s="53">
        <v>0</v>
      </c>
      <c r="F1444" s="148">
        <f t="shared" si="565"/>
        <v>116.66666666666667</v>
      </c>
    </row>
    <row r="1445" spans="1:6" s="50" customFormat="1" x14ac:dyDescent="0.2">
      <c r="A1445" s="41">
        <v>638000</v>
      </c>
      <c r="B1445" s="46" t="s">
        <v>397</v>
      </c>
      <c r="C1445" s="40">
        <f t="shared" ref="C1445" si="566">C1446+C1447</f>
        <v>910000</v>
      </c>
      <c r="D1445" s="40">
        <f t="shared" ref="D1445" si="567">D1446+D1447</f>
        <v>950000</v>
      </c>
      <c r="E1445" s="40">
        <f t="shared" ref="E1445" si="568">E1446+E1447</f>
        <v>0</v>
      </c>
      <c r="F1445" s="152">
        <f t="shared" si="565"/>
        <v>104.39560439560441</v>
      </c>
    </row>
    <row r="1446" spans="1:6" s="28" customFormat="1" x14ac:dyDescent="0.2">
      <c r="A1446" s="43">
        <v>638100</v>
      </c>
      <c r="B1446" s="44" t="s">
        <v>469</v>
      </c>
      <c r="C1446" s="53">
        <v>600000</v>
      </c>
      <c r="D1446" s="45">
        <v>610000</v>
      </c>
      <c r="E1446" s="53">
        <v>0</v>
      </c>
      <c r="F1446" s="148">
        <f t="shared" si="565"/>
        <v>101.66666666666666</v>
      </c>
    </row>
    <row r="1447" spans="1:6" s="28" customFormat="1" x14ac:dyDescent="0.2">
      <c r="A1447" s="43">
        <v>638200</v>
      </c>
      <c r="B1447" s="44" t="s">
        <v>470</v>
      </c>
      <c r="C1447" s="53">
        <v>310000</v>
      </c>
      <c r="D1447" s="45">
        <v>340000</v>
      </c>
      <c r="E1447" s="53">
        <v>0</v>
      </c>
      <c r="F1447" s="148">
        <f t="shared" si="565"/>
        <v>109.6774193548387</v>
      </c>
    </row>
    <row r="1448" spans="1:6" s="28" customFormat="1" x14ac:dyDescent="0.2">
      <c r="A1448" s="82"/>
      <c r="B1448" s="76" t="s">
        <v>646</v>
      </c>
      <c r="C1448" s="80">
        <f>C1406+C1434+C1442+0</f>
        <v>24348500</v>
      </c>
      <c r="D1448" s="80">
        <f>D1406+D1434+D1442+0</f>
        <v>25254500</v>
      </c>
      <c r="E1448" s="80">
        <f>E1406+E1434+E1442+0</f>
        <v>0</v>
      </c>
      <c r="F1448" s="153">
        <f t="shared" si="565"/>
        <v>103.72096843748075</v>
      </c>
    </row>
    <row r="1449" spans="1:6" s="28" customFormat="1" x14ac:dyDescent="0.2">
      <c r="A1449" s="61"/>
      <c r="B1449" s="39"/>
      <c r="C1449" s="45"/>
      <c r="D1449" s="45"/>
      <c r="E1449" s="45"/>
      <c r="F1449" s="147"/>
    </row>
    <row r="1450" spans="1:6" s="28" customFormat="1" x14ac:dyDescent="0.2">
      <c r="A1450" s="38"/>
      <c r="B1450" s="39"/>
      <c r="C1450" s="45"/>
      <c r="D1450" s="45"/>
      <c r="E1450" s="45"/>
      <c r="F1450" s="147"/>
    </row>
    <row r="1451" spans="1:6" s="28" customFormat="1" x14ac:dyDescent="0.2">
      <c r="A1451" s="43" t="s">
        <v>589</v>
      </c>
      <c r="B1451" s="46"/>
      <c r="C1451" s="45"/>
      <c r="D1451" s="45"/>
      <c r="E1451" s="45"/>
      <c r="F1451" s="147"/>
    </row>
    <row r="1452" spans="1:6" s="28" customFormat="1" x14ac:dyDescent="0.2">
      <c r="A1452" s="43" t="s">
        <v>512</v>
      </c>
      <c r="B1452" s="46"/>
      <c r="C1452" s="45"/>
      <c r="D1452" s="45"/>
      <c r="E1452" s="45"/>
      <c r="F1452" s="147"/>
    </row>
    <row r="1453" spans="1:6" s="28" customFormat="1" x14ac:dyDescent="0.2">
      <c r="A1453" s="43" t="s">
        <v>519</v>
      </c>
      <c r="B1453" s="46"/>
      <c r="C1453" s="45"/>
      <c r="D1453" s="45"/>
      <c r="E1453" s="45"/>
      <c r="F1453" s="147"/>
    </row>
    <row r="1454" spans="1:6" s="28" customFormat="1" x14ac:dyDescent="0.2">
      <c r="A1454" s="43" t="s">
        <v>939</v>
      </c>
      <c r="B1454" s="46"/>
      <c r="C1454" s="45"/>
      <c r="D1454" s="45"/>
      <c r="E1454" s="45"/>
      <c r="F1454" s="147"/>
    </row>
    <row r="1455" spans="1:6" s="28" customFormat="1" x14ac:dyDescent="0.2">
      <c r="A1455" s="43"/>
      <c r="B1455" s="72"/>
      <c r="C1455" s="62"/>
      <c r="D1455" s="62"/>
      <c r="E1455" s="62"/>
      <c r="F1455" s="149"/>
    </row>
    <row r="1456" spans="1:6" s="28" customFormat="1" x14ac:dyDescent="0.2">
      <c r="A1456" s="41">
        <v>410000</v>
      </c>
      <c r="B1456" s="42" t="s">
        <v>357</v>
      </c>
      <c r="C1456" s="40">
        <f>C1457+C1462+0</f>
        <v>40082000</v>
      </c>
      <c r="D1456" s="40">
        <f>D1457+D1462+0</f>
        <v>41360000</v>
      </c>
      <c r="E1456" s="40">
        <f>E1457+E1462+0</f>
        <v>0</v>
      </c>
      <c r="F1456" s="152">
        <f t="shared" ref="F1456:F1474" si="569">D1456/C1456*100</f>
        <v>103.18846364951848</v>
      </c>
    </row>
    <row r="1457" spans="1:6" s="28" customFormat="1" x14ac:dyDescent="0.2">
      <c r="A1457" s="41">
        <v>411000</v>
      </c>
      <c r="B1457" s="42" t="s">
        <v>474</v>
      </c>
      <c r="C1457" s="40">
        <f t="shared" ref="C1457" si="570">SUM(C1458:C1461)</f>
        <v>29870000</v>
      </c>
      <c r="D1457" s="40">
        <f t="shared" ref="D1457" si="571">SUM(D1458:D1461)</f>
        <v>30450000</v>
      </c>
      <c r="E1457" s="40">
        <f t="shared" ref="E1457" si="572">SUM(E1458:E1461)</f>
        <v>0</v>
      </c>
      <c r="F1457" s="152">
        <f t="shared" si="569"/>
        <v>101.94174757281553</v>
      </c>
    </row>
    <row r="1458" spans="1:6" s="28" customFormat="1" x14ac:dyDescent="0.2">
      <c r="A1458" s="43">
        <v>411100</v>
      </c>
      <c r="B1458" s="44" t="s">
        <v>358</v>
      </c>
      <c r="C1458" s="53">
        <v>27750000</v>
      </c>
      <c r="D1458" s="45">
        <v>28320000</v>
      </c>
      <c r="E1458" s="53">
        <v>0</v>
      </c>
      <c r="F1458" s="148">
        <f t="shared" si="569"/>
        <v>102.05405405405405</v>
      </c>
    </row>
    <row r="1459" spans="1:6" s="28" customFormat="1" ht="40.5" x14ac:dyDescent="0.2">
      <c r="A1459" s="43">
        <v>411200</v>
      </c>
      <c r="B1459" s="44" t="s">
        <v>487</v>
      </c>
      <c r="C1459" s="53">
        <v>820000</v>
      </c>
      <c r="D1459" s="45">
        <v>820000</v>
      </c>
      <c r="E1459" s="53">
        <v>0</v>
      </c>
      <c r="F1459" s="148">
        <f t="shared" si="569"/>
        <v>100</v>
      </c>
    </row>
    <row r="1460" spans="1:6" s="28" customFormat="1" ht="40.5" x14ac:dyDescent="0.2">
      <c r="A1460" s="43">
        <v>411300</v>
      </c>
      <c r="B1460" s="44" t="s">
        <v>359</v>
      </c>
      <c r="C1460" s="53">
        <v>900000</v>
      </c>
      <c r="D1460" s="45">
        <v>880000</v>
      </c>
      <c r="E1460" s="53">
        <v>0</v>
      </c>
      <c r="F1460" s="148">
        <f t="shared" si="569"/>
        <v>97.777777777777771</v>
      </c>
    </row>
    <row r="1461" spans="1:6" s="28" customFormat="1" x14ac:dyDescent="0.2">
      <c r="A1461" s="43">
        <v>411400</v>
      </c>
      <c r="B1461" s="44" t="s">
        <v>360</v>
      </c>
      <c r="C1461" s="53">
        <v>400000</v>
      </c>
      <c r="D1461" s="45">
        <v>430000</v>
      </c>
      <c r="E1461" s="53">
        <v>0</v>
      </c>
      <c r="F1461" s="148">
        <f t="shared" si="569"/>
        <v>107.5</v>
      </c>
    </row>
    <row r="1462" spans="1:6" s="28" customFormat="1" x14ac:dyDescent="0.2">
      <c r="A1462" s="41">
        <v>412000</v>
      </c>
      <c r="B1462" s="46" t="s">
        <v>479</v>
      </c>
      <c r="C1462" s="40">
        <f t="shared" ref="C1462" si="573">SUM(C1463:C1474)</f>
        <v>10212000.000000002</v>
      </c>
      <c r="D1462" s="40">
        <f t="shared" ref="D1462" si="574">SUM(D1463:D1474)</f>
        <v>10910000</v>
      </c>
      <c r="E1462" s="40">
        <f t="shared" ref="E1462" si="575">SUM(E1463:E1474)</f>
        <v>0</v>
      </c>
      <c r="F1462" s="152">
        <f t="shared" si="569"/>
        <v>106.83509596553074</v>
      </c>
    </row>
    <row r="1463" spans="1:6" s="28" customFormat="1" x14ac:dyDescent="0.2">
      <c r="A1463" s="43">
        <v>412100</v>
      </c>
      <c r="B1463" s="44" t="s">
        <v>361</v>
      </c>
      <c r="C1463" s="53">
        <v>650000</v>
      </c>
      <c r="D1463" s="45">
        <v>660000</v>
      </c>
      <c r="E1463" s="53">
        <v>0</v>
      </c>
      <c r="F1463" s="148">
        <f t="shared" si="569"/>
        <v>101.53846153846153</v>
      </c>
    </row>
    <row r="1464" spans="1:6" s="28" customFormat="1" ht="40.5" x14ac:dyDescent="0.2">
      <c r="A1464" s="43">
        <v>412200</v>
      </c>
      <c r="B1464" s="44" t="s">
        <v>488</v>
      </c>
      <c r="C1464" s="53">
        <v>2700000</v>
      </c>
      <c r="D1464" s="45">
        <v>2830000</v>
      </c>
      <c r="E1464" s="53">
        <v>0</v>
      </c>
      <c r="F1464" s="148">
        <f t="shared" si="569"/>
        <v>104.81481481481481</v>
      </c>
    </row>
    <row r="1465" spans="1:6" s="28" customFormat="1" x14ac:dyDescent="0.2">
      <c r="A1465" s="43">
        <v>412300</v>
      </c>
      <c r="B1465" s="44" t="s">
        <v>362</v>
      </c>
      <c r="C1465" s="53">
        <v>310000</v>
      </c>
      <c r="D1465" s="45">
        <v>340000</v>
      </c>
      <c r="E1465" s="53">
        <v>0</v>
      </c>
      <c r="F1465" s="148">
        <f t="shared" si="569"/>
        <v>109.6774193548387</v>
      </c>
    </row>
    <row r="1466" spans="1:6" s="28" customFormat="1" x14ac:dyDescent="0.2">
      <c r="A1466" s="43">
        <v>412500</v>
      </c>
      <c r="B1466" s="44" t="s">
        <v>364</v>
      </c>
      <c r="C1466" s="53">
        <v>320000</v>
      </c>
      <c r="D1466" s="45">
        <v>320000</v>
      </c>
      <c r="E1466" s="53">
        <v>0</v>
      </c>
      <c r="F1466" s="148">
        <f t="shared" si="569"/>
        <v>100</v>
      </c>
    </row>
    <row r="1467" spans="1:6" s="28" customFormat="1" x14ac:dyDescent="0.2">
      <c r="A1467" s="43">
        <v>412600</v>
      </c>
      <c r="B1467" s="44" t="s">
        <v>489</v>
      </c>
      <c r="C1467" s="53">
        <v>150000</v>
      </c>
      <c r="D1467" s="45">
        <v>150000</v>
      </c>
      <c r="E1467" s="53">
        <v>0</v>
      </c>
      <c r="F1467" s="148">
        <f t="shared" si="569"/>
        <v>100</v>
      </c>
    </row>
    <row r="1468" spans="1:6" s="28" customFormat="1" x14ac:dyDescent="0.2">
      <c r="A1468" s="43">
        <v>412700</v>
      </c>
      <c r="B1468" s="44" t="s">
        <v>476</v>
      </c>
      <c r="C1468" s="53">
        <v>5998000.0000000019</v>
      </c>
      <c r="D1468" s="45">
        <v>6520000</v>
      </c>
      <c r="E1468" s="53">
        <v>0</v>
      </c>
      <c r="F1468" s="148">
        <f t="shared" si="569"/>
        <v>108.70290096698896</v>
      </c>
    </row>
    <row r="1469" spans="1:6" s="28" customFormat="1" x14ac:dyDescent="0.2">
      <c r="A1469" s="43">
        <v>412900</v>
      </c>
      <c r="B1469" s="48" t="s">
        <v>888</v>
      </c>
      <c r="C1469" s="53">
        <v>1000</v>
      </c>
      <c r="D1469" s="45">
        <v>1000</v>
      </c>
      <c r="E1469" s="53">
        <v>0</v>
      </c>
      <c r="F1469" s="148">
        <f t="shared" si="569"/>
        <v>100</v>
      </c>
    </row>
    <row r="1470" spans="1:6" s="28" customFormat="1" x14ac:dyDescent="0.2">
      <c r="A1470" s="43">
        <v>412900</v>
      </c>
      <c r="B1470" s="48" t="s">
        <v>703</v>
      </c>
      <c r="C1470" s="53">
        <v>10000</v>
      </c>
      <c r="D1470" s="45">
        <v>6000</v>
      </c>
      <c r="E1470" s="53">
        <v>0</v>
      </c>
      <c r="F1470" s="148">
        <f t="shared" si="569"/>
        <v>60</v>
      </c>
    </row>
    <row r="1471" spans="1:6" s="28" customFormat="1" x14ac:dyDescent="0.2">
      <c r="A1471" s="43">
        <v>412900</v>
      </c>
      <c r="B1471" s="48" t="s">
        <v>721</v>
      </c>
      <c r="C1471" s="53">
        <v>4000</v>
      </c>
      <c r="D1471" s="45">
        <v>4000</v>
      </c>
      <c r="E1471" s="53">
        <v>0</v>
      </c>
      <c r="F1471" s="148">
        <f t="shared" si="569"/>
        <v>100</v>
      </c>
    </row>
    <row r="1472" spans="1:6" s="28" customFormat="1" x14ac:dyDescent="0.2">
      <c r="A1472" s="43">
        <v>412900</v>
      </c>
      <c r="B1472" s="48" t="s">
        <v>722</v>
      </c>
      <c r="C1472" s="53">
        <v>5000.0000000000009</v>
      </c>
      <c r="D1472" s="45">
        <v>10000</v>
      </c>
      <c r="E1472" s="53">
        <v>0</v>
      </c>
      <c r="F1472" s="148">
        <f t="shared" si="569"/>
        <v>199.99999999999994</v>
      </c>
    </row>
    <row r="1473" spans="1:6" s="28" customFormat="1" x14ac:dyDescent="0.2">
      <c r="A1473" s="43">
        <v>412900</v>
      </c>
      <c r="B1473" s="48" t="s">
        <v>723</v>
      </c>
      <c r="C1473" s="53">
        <v>60000</v>
      </c>
      <c r="D1473" s="45">
        <v>64000</v>
      </c>
      <c r="E1473" s="53">
        <v>0</v>
      </c>
      <c r="F1473" s="148">
        <f t="shared" si="569"/>
        <v>106.66666666666667</v>
      </c>
    </row>
    <row r="1474" spans="1:6" s="28" customFormat="1" x14ac:dyDescent="0.2">
      <c r="A1474" s="43">
        <v>412900</v>
      </c>
      <c r="B1474" s="44" t="s">
        <v>705</v>
      </c>
      <c r="C1474" s="53">
        <v>4000</v>
      </c>
      <c r="D1474" s="45">
        <v>5000</v>
      </c>
      <c r="E1474" s="53">
        <v>0</v>
      </c>
      <c r="F1474" s="148">
        <f t="shared" si="569"/>
        <v>125</v>
      </c>
    </row>
    <row r="1475" spans="1:6" s="50" customFormat="1" x14ac:dyDescent="0.2">
      <c r="A1475" s="41">
        <v>480000</v>
      </c>
      <c r="B1475" s="46" t="s">
        <v>419</v>
      </c>
      <c r="C1475" s="40">
        <f t="shared" ref="C1475:D1476" si="576">C1476</f>
        <v>0</v>
      </c>
      <c r="D1475" s="40">
        <f t="shared" si="576"/>
        <v>0</v>
      </c>
      <c r="E1475" s="40">
        <f t="shared" ref="E1475:E1476" si="577">E1476</f>
        <v>30000</v>
      </c>
      <c r="F1475" s="152">
        <v>0</v>
      </c>
    </row>
    <row r="1476" spans="1:6" s="50" customFormat="1" x14ac:dyDescent="0.2">
      <c r="A1476" s="41">
        <v>488000</v>
      </c>
      <c r="B1476" s="46" t="s">
        <v>373</v>
      </c>
      <c r="C1476" s="40">
        <f t="shared" si="576"/>
        <v>0</v>
      </c>
      <c r="D1476" s="40">
        <f t="shared" si="576"/>
        <v>0</v>
      </c>
      <c r="E1476" s="40">
        <f t="shared" si="577"/>
        <v>30000</v>
      </c>
      <c r="F1476" s="152">
        <v>0</v>
      </c>
    </row>
    <row r="1477" spans="1:6" s="28" customFormat="1" x14ac:dyDescent="0.2">
      <c r="A1477" s="43">
        <v>488100</v>
      </c>
      <c r="B1477" s="44" t="s">
        <v>373</v>
      </c>
      <c r="C1477" s="53">
        <v>0</v>
      </c>
      <c r="D1477" s="45">
        <v>0</v>
      </c>
      <c r="E1477" s="53">
        <v>30000</v>
      </c>
      <c r="F1477" s="148">
        <v>0</v>
      </c>
    </row>
    <row r="1478" spans="1:6" s="50" customFormat="1" x14ac:dyDescent="0.2">
      <c r="A1478" s="41">
        <v>510000</v>
      </c>
      <c r="B1478" s="46" t="s">
        <v>423</v>
      </c>
      <c r="C1478" s="40">
        <f>C1479+0+0</f>
        <v>550000</v>
      </c>
      <c r="D1478" s="40">
        <f>D1479+0+0</f>
        <v>0</v>
      </c>
      <c r="E1478" s="40">
        <f>E1479+0+0</f>
        <v>0</v>
      </c>
      <c r="F1478" s="152">
        <f t="shared" ref="F1478:F1486" si="578">D1478/C1478*100</f>
        <v>0</v>
      </c>
    </row>
    <row r="1479" spans="1:6" s="50" customFormat="1" x14ac:dyDescent="0.2">
      <c r="A1479" s="41">
        <v>511000</v>
      </c>
      <c r="B1479" s="46" t="s">
        <v>424</v>
      </c>
      <c r="C1479" s="40">
        <f>C1480+0+0+0</f>
        <v>550000</v>
      </c>
      <c r="D1479" s="40">
        <f>D1480+0+0+0</f>
        <v>0</v>
      </c>
      <c r="E1479" s="40">
        <f>E1480+0+0+0</f>
        <v>0</v>
      </c>
      <c r="F1479" s="152">
        <f t="shared" si="578"/>
        <v>0</v>
      </c>
    </row>
    <row r="1480" spans="1:6" s="28" customFormat="1" x14ac:dyDescent="0.2">
      <c r="A1480" s="43">
        <v>511300</v>
      </c>
      <c r="B1480" s="44" t="s">
        <v>427</v>
      </c>
      <c r="C1480" s="53">
        <v>550000</v>
      </c>
      <c r="D1480" s="53">
        <v>0</v>
      </c>
      <c r="E1480" s="53">
        <v>0</v>
      </c>
      <c r="F1480" s="148">
        <f t="shared" si="578"/>
        <v>0</v>
      </c>
    </row>
    <row r="1481" spans="1:6" s="50" customFormat="1" x14ac:dyDescent="0.2">
      <c r="A1481" s="41">
        <v>630000</v>
      </c>
      <c r="B1481" s="46" t="s">
        <v>464</v>
      </c>
      <c r="C1481" s="40">
        <f>C1482+C1484</f>
        <v>1277100</v>
      </c>
      <c r="D1481" s="40">
        <f>D1482+D1484</f>
        <v>1297100</v>
      </c>
      <c r="E1481" s="40">
        <f>E1482+E1484</f>
        <v>0</v>
      </c>
      <c r="F1481" s="152">
        <f t="shared" si="578"/>
        <v>101.56604807767597</v>
      </c>
    </row>
    <row r="1482" spans="1:6" s="50" customFormat="1" x14ac:dyDescent="0.2">
      <c r="A1482" s="41">
        <v>631000</v>
      </c>
      <c r="B1482" s="46" t="s">
        <v>396</v>
      </c>
      <c r="C1482" s="40">
        <f>C1483+0+0</f>
        <v>77100</v>
      </c>
      <c r="D1482" s="40">
        <f>D1483+0+0</f>
        <v>77100</v>
      </c>
      <c r="E1482" s="40">
        <f>E1483+0+0</f>
        <v>0</v>
      </c>
      <c r="F1482" s="152">
        <f t="shared" si="578"/>
        <v>100</v>
      </c>
    </row>
    <row r="1483" spans="1:6" s="28" customFormat="1" x14ac:dyDescent="0.2">
      <c r="A1483" s="43">
        <v>631900</v>
      </c>
      <c r="B1483" s="44" t="s">
        <v>744</v>
      </c>
      <c r="C1483" s="53">
        <v>77100</v>
      </c>
      <c r="D1483" s="45">
        <v>77100</v>
      </c>
      <c r="E1483" s="53">
        <v>0</v>
      </c>
      <c r="F1483" s="148">
        <f t="shared" si="578"/>
        <v>100</v>
      </c>
    </row>
    <row r="1484" spans="1:6" s="50" customFormat="1" x14ac:dyDescent="0.2">
      <c r="A1484" s="41">
        <v>638000</v>
      </c>
      <c r="B1484" s="46" t="s">
        <v>397</v>
      </c>
      <c r="C1484" s="40">
        <f t="shared" ref="C1484" si="579">C1485</f>
        <v>1200000</v>
      </c>
      <c r="D1484" s="40">
        <f t="shared" ref="D1484" si="580">D1485</f>
        <v>1220000</v>
      </c>
      <c r="E1484" s="40">
        <f t="shared" ref="E1484" si="581">E1485</f>
        <v>0</v>
      </c>
      <c r="F1484" s="152">
        <f t="shared" si="578"/>
        <v>101.66666666666666</v>
      </c>
    </row>
    <row r="1485" spans="1:6" s="28" customFormat="1" x14ac:dyDescent="0.2">
      <c r="A1485" s="43">
        <v>638100</v>
      </c>
      <c r="B1485" s="44" t="s">
        <v>469</v>
      </c>
      <c r="C1485" s="53">
        <v>1200000</v>
      </c>
      <c r="D1485" s="45">
        <v>1220000</v>
      </c>
      <c r="E1485" s="53">
        <v>0</v>
      </c>
      <c r="F1485" s="148">
        <f t="shared" si="578"/>
        <v>101.66666666666666</v>
      </c>
    </row>
    <row r="1486" spans="1:6" s="28" customFormat="1" x14ac:dyDescent="0.2">
      <c r="A1486" s="34"/>
      <c r="B1486" s="76" t="s">
        <v>646</v>
      </c>
      <c r="C1486" s="80">
        <f>C1456+C1481+C1478+C1475</f>
        <v>41909100</v>
      </c>
      <c r="D1486" s="80">
        <f>D1456+D1481+D1478+D1475</f>
        <v>42657100</v>
      </c>
      <c r="E1486" s="80">
        <f>E1456+E1481+E1478+E1475</f>
        <v>30000</v>
      </c>
      <c r="F1486" s="153">
        <f t="shared" si="578"/>
        <v>101.7848152310596</v>
      </c>
    </row>
    <row r="1487" spans="1:6" s="28" customFormat="1" x14ac:dyDescent="0.2">
      <c r="A1487" s="61"/>
      <c r="B1487" s="39"/>
      <c r="C1487" s="62"/>
      <c r="D1487" s="62"/>
      <c r="E1487" s="62"/>
      <c r="F1487" s="149"/>
    </row>
    <row r="1488" spans="1:6" s="28" customFormat="1" x14ac:dyDescent="0.2">
      <c r="A1488" s="38"/>
      <c r="B1488" s="39"/>
      <c r="C1488" s="45"/>
      <c r="D1488" s="45"/>
      <c r="E1488" s="45"/>
      <c r="F1488" s="147"/>
    </row>
    <row r="1489" spans="1:6" s="28" customFormat="1" x14ac:dyDescent="0.2">
      <c r="A1489" s="43" t="s">
        <v>940</v>
      </c>
      <c r="B1489" s="46"/>
      <c r="C1489" s="45"/>
      <c r="D1489" s="45"/>
      <c r="E1489" s="45"/>
      <c r="F1489" s="147"/>
    </row>
    <row r="1490" spans="1:6" s="28" customFormat="1" x14ac:dyDescent="0.2">
      <c r="A1490" s="43" t="s">
        <v>512</v>
      </c>
      <c r="B1490" s="46"/>
      <c r="C1490" s="45"/>
      <c r="D1490" s="45"/>
      <c r="E1490" s="45"/>
      <c r="F1490" s="147"/>
    </row>
    <row r="1491" spans="1:6" s="28" customFormat="1" x14ac:dyDescent="0.2">
      <c r="A1491" s="43" t="s">
        <v>520</v>
      </c>
      <c r="B1491" s="46"/>
      <c r="C1491" s="45"/>
      <c r="D1491" s="45"/>
      <c r="E1491" s="45"/>
      <c r="F1491" s="147"/>
    </row>
    <row r="1492" spans="1:6" s="28" customFormat="1" x14ac:dyDescent="0.2">
      <c r="A1492" s="43" t="s">
        <v>579</v>
      </c>
      <c r="B1492" s="46"/>
      <c r="C1492" s="45"/>
      <c r="D1492" s="45"/>
      <c r="E1492" s="45"/>
      <c r="F1492" s="147"/>
    </row>
    <row r="1493" spans="1:6" s="28" customFormat="1" x14ac:dyDescent="0.2">
      <c r="A1493" s="43"/>
      <c r="B1493" s="72"/>
      <c r="C1493" s="62"/>
      <c r="D1493" s="62"/>
      <c r="E1493" s="62"/>
      <c r="F1493" s="149"/>
    </row>
    <row r="1494" spans="1:6" s="28" customFormat="1" x14ac:dyDescent="0.2">
      <c r="A1494" s="41">
        <v>410000</v>
      </c>
      <c r="B1494" s="42" t="s">
        <v>357</v>
      </c>
      <c r="C1494" s="40">
        <f>C1495+C1500+C1513+0</f>
        <v>6024800</v>
      </c>
      <c r="D1494" s="40">
        <f>D1495+D1500+D1513+0</f>
        <v>6775800</v>
      </c>
      <c r="E1494" s="40">
        <f>E1495+E1500+E1513+0</f>
        <v>0</v>
      </c>
      <c r="F1494" s="152">
        <f t="shared" ref="F1494:F1524" si="582">D1494/C1494*100</f>
        <v>112.46514407117249</v>
      </c>
    </row>
    <row r="1495" spans="1:6" s="28" customFormat="1" x14ac:dyDescent="0.2">
      <c r="A1495" s="41">
        <v>411000</v>
      </c>
      <c r="B1495" s="42" t="s">
        <v>474</v>
      </c>
      <c r="C1495" s="40">
        <f t="shared" ref="C1495" si="583">SUM(C1496:C1499)</f>
        <v>5211200</v>
      </c>
      <c r="D1495" s="40">
        <f t="shared" ref="D1495" si="584">SUM(D1496:D1499)</f>
        <v>5422200</v>
      </c>
      <c r="E1495" s="40">
        <f t="shared" ref="E1495" si="585">SUM(E1496:E1499)</f>
        <v>0</v>
      </c>
      <c r="F1495" s="152">
        <f t="shared" si="582"/>
        <v>104.04897144611607</v>
      </c>
    </row>
    <row r="1496" spans="1:6" s="28" customFormat="1" x14ac:dyDescent="0.2">
      <c r="A1496" s="43">
        <v>411100</v>
      </c>
      <c r="B1496" s="44" t="s">
        <v>358</v>
      </c>
      <c r="C1496" s="53">
        <v>4909000</v>
      </c>
      <c r="D1496" s="45">
        <v>5100000</v>
      </c>
      <c r="E1496" s="53">
        <v>0</v>
      </c>
      <c r="F1496" s="148">
        <f t="shared" si="582"/>
        <v>103.89081279282951</v>
      </c>
    </row>
    <row r="1497" spans="1:6" s="28" customFormat="1" ht="40.5" x14ac:dyDescent="0.2">
      <c r="A1497" s="43">
        <v>411200</v>
      </c>
      <c r="B1497" s="44" t="s">
        <v>487</v>
      </c>
      <c r="C1497" s="53">
        <v>130000</v>
      </c>
      <c r="D1497" s="45">
        <v>150000</v>
      </c>
      <c r="E1497" s="53">
        <v>0</v>
      </c>
      <c r="F1497" s="148">
        <f t="shared" si="582"/>
        <v>115.38461538461537</v>
      </c>
    </row>
    <row r="1498" spans="1:6" s="28" customFormat="1" ht="40.5" x14ac:dyDescent="0.2">
      <c r="A1498" s="43">
        <v>411300</v>
      </c>
      <c r="B1498" s="44" t="s">
        <v>359</v>
      </c>
      <c r="C1498" s="53">
        <v>120000</v>
      </c>
      <c r="D1498" s="45">
        <v>120000</v>
      </c>
      <c r="E1498" s="53">
        <v>0</v>
      </c>
      <c r="F1498" s="148">
        <f t="shared" si="582"/>
        <v>100</v>
      </c>
    </row>
    <row r="1499" spans="1:6" s="28" customFormat="1" x14ac:dyDescent="0.2">
      <c r="A1499" s="43">
        <v>411400</v>
      </c>
      <c r="B1499" s="44" t="s">
        <v>360</v>
      </c>
      <c r="C1499" s="53">
        <v>52200</v>
      </c>
      <c r="D1499" s="45">
        <v>52200</v>
      </c>
      <c r="E1499" s="53">
        <v>0</v>
      </c>
      <c r="F1499" s="148">
        <f t="shared" si="582"/>
        <v>100</v>
      </c>
    </row>
    <row r="1500" spans="1:6" s="28" customFormat="1" x14ac:dyDescent="0.2">
      <c r="A1500" s="41">
        <v>412000</v>
      </c>
      <c r="B1500" s="46" t="s">
        <v>479</v>
      </c>
      <c r="C1500" s="40">
        <f t="shared" ref="C1500" si="586">SUM(C1501:C1512)</f>
        <v>813100.00000000047</v>
      </c>
      <c r="D1500" s="40">
        <f t="shared" ref="D1500" si="587">SUM(D1501:D1512)</f>
        <v>1353100</v>
      </c>
      <c r="E1500" s="40">
        <f t="shared" ref="E1500" si="588">SUM(E1501:E1512)</f>
        <v>0</v>
      </c>
      <c r="F1500" s="152">
        <f t="shared" si="582"/>
        <v>166.41249538802106</v>
      </c>
    </row>
    <row r="1501" spans="1:6" s="28" customFormat="1" x14ac:dyDescent="0.2">
      <c r="A1501" s="43">
        <v>412100</v>
      </c>
      <c r="B1501" s="44" t="s">
        <v>361</v>
      </c>
      <c r="C1501" s="53">
        <v>30000</v>
      </c>
      <c r="D1501" s="45">
        <v>30000</v>
      </c>
      <c r="E1501" s="53">
        <v>0</v>
      </c>
      <c r="F1501" s="148">
        <f t="shared" si="582"/>
        <v>100</v>
      </c>
    </row>
    <row r="1502" spans="1:6" s="28" customFormat="1" ht="40.5" x14ac:dyDescent="0.2">
      <c r="A1502" s="43">
        <v>412200</v>
      </c>
      <c r="B1502" s="44" t="s">
        <v>488</v>
      </c>
      <c r="C1502" s="53">
        <v>155000</v>
      </c>
      <c r="D1502" s="45">
        <v>155000</v>
      </c>
      <c r="E1502" s="53">
        <v>0</v>
      </c>
      <c r="F1502" s="148">
        <f t="shared" si="582"/>
        <v>100</v>
      </c>
    </row>
    <row r="1503" spans="1:6" s="28" customFormat="1" x14ac:dyDescent="0.2">
      <c r="A1503" s="43">
        <v>412300</v>
      </c>
      <c r="B1503" s="44" t="s">
        <v>362</v>
      </c>
      <c r="C1503" s="53">
        <v>30000</v>
      </c>
      <c r="D1503" s="45">
        <v>29999.999999999996</v>
      </c>
      <c r="E1503" s="53">
        <v>0</v>
      </c>
      <c r="F1503" s="148">
        <f t="shared" si="582"/>
        <v>99.999999999999986</v>
      </c>
    </row>
    <row r="1504" spans="1:6" s="28" customFormat="1" x14ac:dyDescent="0.2">
      <c r="A1504" s="43">
        <v>412500</v>
      </c>
      <c r="B1504" s="44" t="s">
        <v>364</v>
      </c>
      <c r="C1504" s="53">
        <v>13000</v>
      </c>
      <c r="D1504" s="45">
        <v>15000</v>
      </c>
      <c r="E1504" s="53">
        <v>0</v>
      </c>
      <c r="F1504" s="148">
        <f t="shared" si="582"/>
        <v>115.38461538461537</v>
      </c>
    </row>
    <row r="1505" spans="1:6" s="28" customFormat="1" x14ac:dyDescent="0.2">
      <c r="A1505" s="43">
        <v>412600</v>
      </c>
      <c r="B1505" s="44" t="s">
        <v>489</v>
      </c>
      <c r="C1505" s="53">
        <v>40000</v>
      </c>
      <c r="D1505" s="45">
        <v>50000</v>
      </c>
      <c r="E1505" s="53">
        <v>0</v>
      </c>
      <c r="F1505" s="148">
        <f t="shared" si="582"/>
        <v>125</v>
      </c>
    </row>
    <row r="1506" spans="1:6" s="28" customFormat="1" x14ac:dyDescent="0.2">
      <c r="A1506" s="43">
        <v>412700</v>
      </c>
      <c r="B1506" s="44" t="s">
        <v>476</v>
      </c>
      <c r="C1506" s="53">
        <v>150000</v>
      </c>
      <c r="D1506" s="45">
        <v>653000</v>
      </c>
      <c r="E1506" s="53">
        <v>0</v>
      </c>
      <c r="F1506" s="148">
        <f t="shared" si="582"/>
        <v>435.33333333333337</v>
      </c>
    </row>
    <row r="1507" spans="1:6" s="28" customFormat="1" x14ac:dyDescent="0.2">
      <c r="A1507" s="43">
        <v>412900</v>
      </c>
      <c r="B1507" s="48" t="s">
        <v>888</v>
      </c>
      <c r="C1507" s="53">
        <v>4000</v>
      </c>
      <c r="D1507" s="45">
        <v>4000</v>
      </c>
      <c r="E1507" s="53">
        <v>0</v>
      </c>
      <c r="F1507" s="148">
        <f t="shared" si="582"/>
        <v>100</v>
      </c>
    </row>
    <row r="1508" spans="1:6" s="28" customFormat="1" x14ac:dyDescent="0.2">
      <c r="A1508" s="43">
        <v>412900</v>
      </c>
      <c r="B1508" s="48" t="s">
        <v>703</v>
      </c>
      <c r="C1508" s="53">
        <v>375000.00000000041</v>
      </c>
      <c r="D1508" s="45">
        <v>400000</v>
      </c>
      <c r="E1508" s="53">
        <v>0</v>
      </c>
      <c r="F1508" s="148">
        <f t="shared" si="582"/>
        <v>106.66666666666656</v>
      </c>
    </row>
    <row r="1509" spans="1:6" s="28" customFormat="1" x14ac:dyDescent="0.2">
      <c r="A1509" s="43">
        <v>412900</v>
      </c>
      <c r="B1509" s="48" t="s">
        <v>721</v>
      </c>
      <c r="C1509" s="53">
        <v>2100</v>
      </c>
      <c r="D1509" s="45">
        <v>2100</v>
      </c>
      <c r="E1509" s="53">
        <v>0</v>
      </c>
      <c r="F1509" s="148">
        <f t="shared" si="582"/>
        <v>100</v>
      </c>
    </row>
    <row r="1510" spans="1:6" s="28" customFormat="1" x14ac:dyDescent="0.2">
      <c r="A1510" s="43">
        <v>412900</v>
      </c>
      <c r="B1510" s="48" t="s">
        <v>722</v>
      </c>
      <c r="C1510" s="53">
        <v>3000</v>
      </c>
      <c r="D1510" s="45">
        <v>3000</v>
      </c>
      <c r="E1510" s="53">
        <v>0</v>
      </c>
      <c r="F1510" s="148">
        <f t="shared" si="582"/>
        <v>100</v>
      </c>
    </row>
    <row r="1511" spans="1:6" s="28" customFormat="1" x14ac:dyDescent="0.2">
      <c r="A1511" s="43">
        <v>412900</v>
      </c>
      <c r="B1511" s="44" t="s">
        <v>723</v>
      </c>
      <c r="C1511" s="53">
        <v>10000.000000000002</v>
      </c>
      <c r="D1511" s="45">
        <v>10000.000000000002</v>
      </c>
      <c r="E1511" s="53">
        <v>0</v>
      </c>
      <c r="F1511" s="148">
        <f t="shared" si="582"/>
        <v>100</v>
      </c>
    </row>
    <row r="1512" spans="1:6" s="28" customFormat="1" x14ac:dyDescent="0.2">
      <c r="A1512" s="43">
        <v>412900</v>
      </c>
      <c r="B1512" s="44" t="s">
        <v>705</v>
      </c>
      <c r="C1512" s="53">
        <v>1000</v>
      </c>
      <c r="D1512" s="45">
        <v>1000</v>
      </c>
      <c r="E1512" s="53">
        <v>0</v>
      </c>
      <c r="F1512" s="148">
        <f t="shared" si="582"/>
        <v>100</v>
      </c>
    </row>
    <row r="1513" spans="1:6" s="50" customFormat="1" x14ac:dyDescent="0.2">
      <c r="A1513" s="41">
        <v>413000</v>
      </c>
      <c r="B1513" s="46" t="s">
        <v>480</v>
      </c>
      <c r="C1513" s="40">
        <f t="shared" ref="C1513" si="589">C1514</f>
        <v>500</v>
      </c>
      <c r="D1513" s="40">
        <f t="shared" ref="D1513" si="590">D1514</f>
        <v>500</v>
      </c>
      <c r="E1513" s="40">
        <f t="shared" ref="E1513" si="591">E1514</f>
        <v>0</v>
      </c>
      <c r="F1513" s="152">
        <f t="shared" si="582"/>
        <v>100</v>
      </c>
    </row>
    <row r="1514" spans="1:6" s="28" customFormat="1" x14ac:dyDescent="0.2">
      <c r="A1514" s="51">
        <v>413900</v>
      </c>
      <c r="B1514" s="44" t="s">
        <v>369</v>
      </c>
      <c r="C1514" s="53">
        <v>500</v>
      </c>
      <c r="D1514" s="45">
        <v>500</v>
      </c>
      <c r="E1514" s="53">
        <v>0</v>
      </c>
      <c r="F1514" s="148">
        <f t="shared" si="582"/>
        <v>100</v>
      </c>
    </row>
    <row r="1515" spans="1:6" s="50" customFormat="1" x14ac:dyDescent="0.2">
      <c r="A1515" s="41">
        <v>480000</v>
      </c>
      <c r="B1515" s="46" t="s">
        <v>419</v>
      </c>
      <c r="C1515" s="40">
        <f>C1516+0</f>
        <v>1000</v>
      </c>
      <c r="D1515" s="40">
        <f>D1516+0</f>
        <v>1000</v>
      </c>
      <c r="E1515" s="40">
        <f>E1516+0</f>
        <v>0</v>
      </c>
      <c r="F1515" s="152">
        <f t="shared" si="582"/>
        <v>100</v>
      </c>
    </row>
    <row r="1516" spans="1:6" s="50" customFormat="1" x14ac:dyDescent="0.2">
      <c r="A1516" s="41">
        <v>488000</v>
      </c>
      <c r="B1516" s="46" t="s">
        <v>373</v>
      </c>
      <c r="C1516" s="40">
        <f t="shared" ref="C1516" si="592">C1517</f>
        <v>1000</v>
      </c>
      <c r="D1516" s="40">
        <f t="shared" ref="D1516" si="593">D1517</f>
        <v>1000</v>
      </c>
      <c r="E1516" s="40">
        <f t="shared" ref="E1516" si="594">E1517</f>
        <v>0</v>
      </c>
      <c r="F1516" s="152">
        <f t="shared" si="582"/>
        <v>100</v>
      </c>
    </row>
    <row r="1517" spans="1:6" s="28" customFormat="1" x14ac:dyDescent="0.2">
      <c r="A1517" s="43">
        <v>488100</v>
      </c>
      <c r="B1517" s="265" t="s">
        <v>373</v>
      </c>
      <c r="C1517" s="53">
        <v>1000</v>
      </c>
      <c r="D1517" s="45">
        <v>1000</v>
      </c>
      <c r="E1517" s="53">
        <v>0</v>
      </c>
      <c r="F1517" s="148">
        <f t="shared" si="582"/>
        <v>100</v>
      </c>
    </row>
    <row r="1518" spans="1:6" s="28" customFormat="1" x14ac:dyDescent="0.2">
      <c r="A1518" s="41">
        <v>510000</v>
      </c>
      <c r="B1518" s="46" t="s">
        <v>423</v>
      </c>
      <c r="C1518" s="40">
        <f t="shared" ref="C1518" si="595">C1519</f>
        <v>10000</v>
      </c>
      <c r="D1518" s="40">
        <f t="shared" ref="D1518" si="596">D1519</f>
        <v>15000</v>
      </c>
      <c r="E1518" s="40">
        <f t="shared" ref="E1518" si="597">E1519</f>
        <v>0</v>
      </c>
      <c r="F1518" s="152">
        <f t="shared" si="582"/>
        <v>150</v>
      </c>
    </row>
    <row r="1519" spans="1:6" s="28" customFormat="1" x14ac:dyDescent="0.2">
      <c r="A1519" s="41">
        <v>511000</v>
      </c>
      <c r="B1519" s="46" t="s">
        <v>424</v>
      </c>
      <c r="C1519" s="40">
        <f>SUM(C1520:C1520)</f>
        <v>10000</v>
      </c>
      <c r="D1519" s="40">
        <f>SUM(D1520:D1520)</f>
        <v>15000</v>
      </c>
      <c r="E1519" s="40">
        <f>SUM(E1520:E1520)</f>
        <v>0</v>
      </c>
      <c r="F1519" s="152">
        <f t="shared" si="582"/>
        <v>150</v>
      </c>
    </row>
    <row r="1520" spans="1:6" s="28" customFormat="1" x14ac:dyDescent="0.2">
      <c r="A1520" s="43">
        <v>511300</v>
      </c>
      <c r="B1520" s="44" t="s">
        <v>427</v>
      </c>
      <c r="C1520" s="53">
        <v>10000</v>
      </c>
      <c r="D1520" s="45">
        <v>15000</v>
      </c>
      <c r="E1520" s="53">
        <v>0</v>
      </c>
      <c r="F1520" s="148">
        <f t="shared" si="582"/>
        <v>150</v>
      </c>
    </row>
    <row r="1521" spans="1:6" s="50" customFormat="1" x14ac:dyDescent="0.2">
      <c r="A1521" s="41">
        <v>630000</v>
      </c>
      <c r="B1521" s="46" t="s">
        <v>464</v>
      </c>
      <c r="C1521" s="40">
        <f>0+C1522</f>
        <v>121000</v>
      </c>
      <c r="D1521" s="40">
        <f>0+D1522</f>
        <v>121000</v>
      </c>
      <c r="E1521" s="40">
        <f>0+E1522</f>
        <v>0</v>
      </c>
      <c r="F1521" s="152">
        <f t="shared" si="582"/>
        <v>100</v>
      </c>
    </row>
    <row r="1522" spans="1:6" s="50" customFormat="1" x14ac:dyDescent="0.2">
      <c r="A1522" s="41">
        <v>638000</v>
      </c>
      <c r="B1522" s="46" t="s">
        <v>397</v>
      </c>
      <c r="C1522" s="40">
        <f t="shared" ref="C1522" si="598">C1523</f>
        <v>121000</v>
      </c>
      <c r="D1522" s="40">
        <f t="shared" ref="D1522" si="599">D1523</f>
        <v>121000</v>
      </c>
      <c r="E1522" s="40">
        <f t="shared" ref="E1522" si="600">E1523</f>
        <v>0</v>
      </c>
      <c r="F1522" s="152">
        <f t="shared" si="582"/>
        <v>100</v>
      </c>
    </row>
    <row r="1523" spans="1:6" s="28" customFormat="1" x14ac:dyDescent="0.2">
      <c r="A1523" s="43">
        <v>638100</v>
      </c>
      <c r="B1523" s="44" t="s">
        <v>469</v>
      </c>
      <c r="C1523" s="53">
        <v>121000</v>
      </c>
      <c r="D1523" s="45">
        <v>121000</v>
      </c>
      <c r="E1523" s="53">
        <v>0</v>
      </c>
      <c r="F1523" s="148">
        <f t="shared" si="582"/>
        <v>100</v>
      </c>
    </row>
    <row r="1524" spans="1:6" s="28" customFormat="1" x14ac:dyDescent="0.2">
      <c r="A1524" s="82"/>
      <c r="B1524" s="76" t="s">
        <v>646</v>
      </c>
      <c r="C1524" s="80">
        <f>+C1494+C1515+C1518+C1521</f>
        <v>6156800</v>
      </c>
      <c r="D1524" s="80">
        <f>+D1494+D1515+D1518+D1521</f>
        <v>6912800</v>
      </c>
      <c r="E1524" s="80">
        <f>+E1494+E1515+E1518+E1521</f>
        <v>0</v>
      </c>
      <c r="F1524" s="153">
        <f t="shared" si="582"/>
        <v>112.27910602910602</v>
      </c>
    </row>
    <row r="1525" spans="1:6" s="28" customFormat="1" x14ac:dyDescent="0.2">
      <c r="A1525" s="61"/>
      <c r="B1525" s="39"/>
      <c r="C1525" s="45"/>
      <c r="D1525" s="45"/>
      <c r="E1525" s="45"/>
      <c r="F1525" s="147"/>
    </row>
    <row r="1526" spans="1:6" s="28" customFormat="1" x14ac:dyDescent="0.2">
      <c r="A1526" s="38"/>
      <c r="B1526" s="39"/>
      <c r="C1526" s="45"/>
      <c r="D1526" s="45"/>
      <c r="E1526" s="45"/>
      <c r="F1526" s="147"/>
    </row>
    <row r="1527" spans="1:6" s="28" customFormat="1" x14ac:dyDescent="0.2">
      <c r="A1527" s="43" t="s">
        <v>941</v>
      </c>
      <c r="B1527" s="46"/>
      <c r="C1527" s="45"/>
      <c r="D1527" s="45"/>
      <c r="E1527" s="45"/>
      <c r="F1527" s="147"/>
    </row>
    <row r="1528" spans="1:6" s="28" customFormat="1" x14ac:dyDescent="0.2">
      <c r="A1528" s="43" t="s">
        <v>512</v>
      </c>
      <c r="B1528" s="46"/>
      <c r="C1528" s="45"/>
      <c r="D1528" s="45"/>
      <c r="E1528" s="45"/>
      <c r="F1528" s="147"/>
    </row>
    <row r="1529" spans="1:6" s="28" customFormat="1" x14ac:dyDescent="0.2">
      <c r="A1529" s="43" t="s">
        <v>757</v>
      </c>
      <c r="B1529" s="46"/>
      <c r="C1529" s="45"/>
      <c r="D1529" s="45"/>
      <c r="E1529" s="45"/>
      <c r="F1529" s="147"/>
    </row>
    <row r="1530" spans="1:6" s="28" customFormat="1" x14ac:dyDescent="0.2">
      <c r="A1530" s="43" t="s">
        <v>579</v>
      </c>
      <c r="B1530" s="46"/>
      <c r="C1530" s="45"/>
      <c r="D1530" s="45"/>
      <c r="E1530" s="45"/>
      <c r="F1530" s="147"/>
    </row>
    <row r="1531" spans="1:6" s="28" customFormat="1" x14ac:dyDescent="0.2">
      <c r="A1531" s="43"/>
      <c r="B1531" s="72"/>
      <c r="C1531" s="62"/>
      <c r="D1531" s="62"/>
      <c r="E1531" s="62"/>
      <c r="F1531" s="149"/>
    </row>
    <row r="1532" spans="1:6" s="28" customFormat="1" x14ac:dyDescent="0.2">
      <c r="A1532" s="41">
        <v>410000</v>
      </c>
      <c r="B1532" s="42" t="s">
        <v>357</v>
      </c>
      <c r="C1532" s="40">
        <f t="shared" ref="C1532" si="601">C1533+C1538</f>
        <v>1860200</v>
      </c>
      <c r="D1532" s="40">
        <f t="shared" ref="D1532" si="602">D1533+D1538</f>
        <v>2113800</v>
      </c>
      <c r="E1532" s="40">
        <f t="shared" ref="E1532" si="603">E1533+E1538</f>
        <v>0</v>
      </c>
      <c r="F1532" s="152">
        <f t="shared" ref="F1532:F1554" si="604">D1532/C1532*100</f>
        <v>113.63294269433395</v>
      </c>
    </row>
    <row r="1533" spans="1:6" s="28" customFormat="1" x14ac:dyDescent="0.2">
      <c r="A1533" s="41">
        <v>411000</v>
      </c>
      <c r="B1533" s="42" t="s">
        <v>474</v>
      </c>
      <c r="C1533" s="40">
        <f t="shared" ref="C1533" si="605">SUM(C1534:C1537)</f>
        <v>1111100</v>
      </c>
      <c r="D1533" s="40">
        <f t="shared" ref="D1533" si="606">SUM(D1534:D1537)</f>
        <v>1141500</v>
      </c>
      <c r="E1533" s="40">
        <f t="shared" ref="E1533" si="607">SUM(E1534:E1537)</f>
        <v>0</v>
      </c>
      <c r="F1533" s="152">
        <f t="shared" si="604"/>
        <v>102.73602736027361</v>
      </c>
    </row>
    <row r="1534" spans="1:6" s="28" customFormat="1" x14ac:dyDescent="0.2">
      <c r="A1534" s="43">
        <v>411100</v>
      </c>
      <c r="B1534" s="44" t="s">
        <v>358</v>
      </c>
      <c r="C1534" s="53">
        <v>1039000</v>
      </c>
      <c r="D1534" s="45">
        <v>1086400</v>
      </c>
      <c r="E1534" s="53">
        <v>0</v>
      </c>
      <c r="F1534" s="148">
        <f t="shared" si="604"/>
        <v>104.56207892204041</v>
      </c>
    </row>
    <row r="1535" spans="1:6" s="28" customFormat="1" ht="40.5" x14ac:dyDescent="0.2">
      <c r="A1535" s="43">
        <v>411200</v>
      </c>
      <c r="B1535" s="44" t="s">
        <v>487</v>
      </c>
      <c r="C1535" s="53">
        <v>41700</v>
      </c>
      <c r="D1535" s="45">
        <v>44100</v>
      </c>
      <c r="E1535" s="53">
        <v>0</v>
      </c>
      <c r="F1535" s="148">
        <f t="shared" si="604"/>
        <v>105.75539568345324</v>
      </c>
    </row>
    <row r="1536" spans="1:6" s="28" customFormat="1" ht="40.5" x14ac:dyDescent="0.2">
      <c r="A1536" s="43">
        <v>411300</v>
      </c>
      <c r="B1536" s="44" t="s">
        <v>359</v>
      </c>
      <c r="C1536" s="53">
        <v>20000</v>
      </c>
      <c r="D1536" s="45">
        <v>5000</v>
      </c>
      <c r="E1536" s="53">
        <v>0</v>
      </c>
      <c r="F1536" s="148">
        <f t="shared" si="604"/>
        <v>25</v>
      </c>
    </row>
    <row r="1537" spans="1:6" s="28" customFormat="1" x14ac:dyDescent="0.2">
      <c r="A1537" s="43">
        <v>411400</v>
      </c>
      <c r="B1537" s="44" t="s">
        <v>360</v>
      </c>
      <c r="C1537" s="53">
        <v>10400</v>
      </c>
      <c r="D1537" s="45">
        <v>6000</v>
      </c>
      <c r="E1537" s="53">
        <v>0</v>
      </c>
      <c r="F1537" s="148">
        <f t="shared" si="604"/>
        <v>57.692307692307686</v>
      </c>
    </row>
    <row r="1538" spans="1:6" s="28" customFormat="1" x14ac:dyDescent="0.2">
      <c r="A1538" s="41">
        <v>412000</v>
      </c>
      <c r="B1538" s="46" t="s">
        <v>479</v>
      </c>
      <c r="C1538" s="40">
        <f>SUM(C1539:C1549)</f>
        <v>749100</v>
      </c>
      <c r="D1538" s="40">
        <f>SUM(D1539:D1549)</f>
        <v>972300</v>
      </c>
      <c r="E1538" s="40">
        <f>SUM(E1539:E1549)</f>
        <v>0</v>
      </c>
      <c r="F1538" s="152">
        <f t="shared" si="604"/>
        <v>129.79575490588707</v>
      </c>
    </row>
    <row r="1539" spans="1:6" s="28" customFormat="1" x14ac:dyDescent="0.2">
      <c r="A1539" s="43">
        <v>412100</v>
      </c>
      <c r="B1539" s="44" t="s">
        <v>361</v>
      </c>
      <c r="C1539" s="53">
        <v>26900</v>
      </c>
      <c r="D1539" s="45">
        <v>26900</v>
      </c>
      <c r="E1539" s="53">
        <v>0</v>
      </c>
      <c r="F1539" s="148">
        <f t="shared" si="604"/>
        <v>100</v>
      </c>
    </row>
    <row r="1540" spans="1:6" s="28" customFormat="1" ht="40.5" x14ac:dyDescent="0.2">
      <c r="A1540" s="43">
        <v>412200</v>
      </c>
      <c r="B1540" s="44" t="s">
        <v>488</v>
      </c>
      <c r="C1540" s="53">
        <v>35700</v>
      </c>
      <c r="D1540" s="45">
        <v>38500</v>
      </c>
      <c r="E1540" s="53">
        <v>0</v>
      </c>
      <c r="F1540" s="148">
        <f t="shared" si="604"/>
        <v>107.84313725490196</v>
      </c>
    </row>
    <row r="1541" spans="1:6" s="28" customFormat="1" x14ac:dyDescent="0.2">
      <c r="A1541" s="43">
        <v>412300</v>
      </c>
      <c r="B1541" s="44" t="s">
        <v>362</v>
      </c>
      <c r="C1541" s="53">
        <v>7100</v>
      </c>
      <c r="D1541" s="45">
        <v>10000</v>
      </c>
      <c r="E1541" s="53">
        <v>0</v>
      </c>
      <c r="F1541" s="148">
        <f t="shared" si="604"/>
        <v>140.8450704225352</v>
      </c>
    </row>
    <row r="1542" spans="1:6" s="28" customFormat="1" x14ac:dyDescent="0.2">
      <c r="A1542" s="43">
        <v>412500</v>
      </c>
      <c r="B1542" s="44" t="s">
        <v>364</v>
      </c>
      <c r="C1542" s="53">
        <v>12500</v>
      </c>
      <c r="D1542" s="45">
        <v>13000</v>
      </c>
      <c r="E1542" s="53">
        <v>0</v>
      </c>
      <c r="F1542" s="148">
        <f t="shared" si="604"/>
        <v>104</v>
      </c>
    </row>
    <row r="1543" spans="1:6" s="28" customFormat="1" x14ac:dyDescent="0.2">
      <c r="A1543" s="43">
        <v>412600</v>
      </c>
      <c r="B1543" s="44" t="s">
        <v>489</v>
      </c>
      <c r="C1543" s="53">
        <v>44100</v>
      </c>
      <c r="D1543" s="45">
        <v>46000</v>
      </c>
      <c r="E1543" s="53">
        <v>0</v>
      </c>
      <c r="F1543" s="148">
        <f t="shared" si="604"/>
        <v>104.30839002267574</v>
      </c>
    </row>
    <row r="1544" spans="1:6" s="28" customFormat="1" x14ac:dyDescent="0.2">
      <c r="A1544" s="43">
        <v>412700</v>
      </c>
      <c r="B1544" s="44" t="s">
        <v>476</v>
      </c>
      <c r="C1544" s="53">
        <v>32300</v>
      </c>
      <c r="D1544" s="45">
        <v>230700</v>
      </c>
      <c r="E1544" s="53">
        <v>0</v>
      </c>
      <c r="F1544" s="148">
        <f t="shared" si="604"/>
        <v>714.2414860681115</v>
      </c>
    </row>
    <row r="1545" spans="1:6" s="28" customFormat="1" x14ac:dyDescent="0.2">
      <c r="A1545" s="43">
        <v>412700</v>
      </c>
      <c r="B1545" s="44" t="s">
        <v>942</v>
      </c>
      <c r="C1545" s="53">
        <v>582000</v>
      </c>
      <c r="D1545" s="45">
        <v>600000</v>
      </c>
      <c r="E1545" s="53">
        <v>0</v>
      </c>
      <c r="F1545" s="148">
        <f t="shared" si="604"/>
        <v>103.09278350515463</v>
      </c>
    </row>
    <row r="1546" spans="1:6" s="28" customFormat="1" x14ac:dyDescent="0.2">
      <c r="A1546" s="43">
        <v>412900</v>
      </c>
      <c r="B1546" s="48" t="s">
        <v>888</v>
      </c>
      <c r="C1546" s="53">
        <v>500</v>
      </c>
      <c r="D1546" s="45">
        <v>800</v>
      </c>
      <c r="E1546" s="53">
        <v>0</v>
      </c>
      <c r="F1546" s="148">
        <f t="shared" si="604"/>
        <v>160</v>
      </c>
    </row>
    <row r="1547" spans="1:6" s="28" customFormat="1" x14ac:dyDescent="0.2">
      <c r="A1547" s="43">
        <v>412900</v>
      </c>
      <c r="B1547" s="48" t="s">
        <v>721</v>
      </c>
      <c r="C1547" s="53">
        <v>2600</v>
      </c>
      <c r="D1547" s="45">
        <v>1000</v>
      </c>
      <c r="E1547" s="53">
        <v>0</v>
      </c>
      <c r="F1547" s="148">
        <f t="shared" si="604"/>
        <v>38.461538461538467</v>
      </c>
    </row>
    <row r="1548" spans="1:6" s="28" customFormat="1" x14ac:dyDescent="0.2">
      <c r="A1548" s="43">
        <v>412900</v>
      </c>
      <c r="B1548" s="48" t="s">
        <v>722</v>
      </c>
      <c r="C1548" s="53">
        <v>3200</v>
      </c>
      <c r="D1548" s="45">
        <v>3200</v>
      </c>
      <c r="E1548" s="53">
        <v>0</v>
      </c>
      <c r="F1548" s="148">
        <f t="shared" si="604"/>
        <v>100</v>
      </c>
    </row>
    <row r="1549" spans="1:6" s="28" customFormat="1" x14ac:dyDescent="0.2">
      <c r="A1549" s="43">
        <v>412900</v>
      </c>
      <c r="B1549" s="48" t="s">
        <v>723</v>
      </c>
      <c r="C1549" s="53">
        <v>2200</v>
      </c>
      <c r="D1549" s="45">
        <v>2200</v>
      </c>
      <c r="E1549" s="53">
        <v>0</v>
      </c>
      <c r="F1549" s="148">
        <f t="shared" si="604"/>
        <v>100</v>
      </c>
    </row>
    <row r="1550" spans="1:6" s="28" customFormat="1" x14ac:dyDescent="0.2">
      <c r="A1550" s="41">
        <v>510000</v>
      </c>
      <c r="B1550" s="46" t="s">
        <v>423</v>
      </c>
      <c r="C1550" s="40">
        <f>C1551+0+0</f>
        <v>330000</v>
      </c>
      <c r="D1550" s="40">
        <f>D1551+0+0</f>
        <v>75000</v>
      </c>
      <c r="E1550" s="40">
        <f>E1551+0+0</f>
        <v>0</v>
      </c>
      <c r="F1550" s="152">
        <f t="shared" si="604"/>
        <v>22.727272727272727</v>
      </c>
    </row>
    <row r="1551" spans="1:6" s="28" customFormat="1" x14ac:dyDescent="0.2">
      <c r="A1551" s="41">
        <v>511000</v>
      </c>
      <c r="B1551" s="46" t="s">
        <v>424</v>
      </c>
      <c r="C1551" s="40">
        <f t="shared" ref="C1551" si="608">SUM(C1552:C1553)</f>
        <v>330000</v>
      </c>
      <c r="D1551" s="40">
        <f t="shared" ref="D1551" si="609">SUM(D1552:D1553)</f>
        <v>75000</v>
      </c>
      <c r="E1551" s="40">
        <f t="shared" ref="E1551" si="610">SUM(E1552:E1553)</f>
        <v>0</v>
      </c>
      <c r="F1551" s="152">
        <f t="shared" si="604"/>
        <v>22.727272727272727</v>
      </c>
    </row>
    <row r="1552" spans="1:6" s="28" customFormat="1" x14ac:dyDescent="0.2">
      <c r="A1552" s="43">
        <v>511300</v>
      </c>
      <c r="B1552" s="44" t="s">
        <v>427</v>
      </c>
      <c r="C1552" s="53">
        <v>130000</v>
      </c>
      <c r="D1552" s="45">
        <v>70000</v>
      </c>
      <c r="E1552" s="53">
        <v>0</v>
      </c>
      <c r="F1552" s="148">
        <f t="shared" si="604"/>
        <v>53.846153846153847</v>
      </c>
    </row>
    <row r="1553" spans="1:6" s="28" customFormat="1" x14ac:dyDescent="0.2">
      <c r="A1553" s="43">
        <v>511700</v>
      </c>
      <c r="B1553" s="44" t="s">
        <v>430</v>
      </c>
      <c r="C1553" s="53">
        <v>200000</v>
      </c>
      <c r="D1553" s="45">
        <v>5000</v>
      </c>
      <c r="E1553" s="53">
        <v>0</v>
      </c>
      <c r="F1553" s="148">
        <f t="shared" si="604"/>
        <v>2.5</v>
      </c>
    </row>
    <row r="1554" spans="1:6" s="28" customFormat="1" x14ac:dyDescent="0.2">
      <c r="A1554" s="82"/>
      <c r="B1554" s="76" t="s">
        <v>646</v>
      </c>
      <c r="C1554" s="80">
        <f>C1532+C1550+0</f>
        <v>2190200</v>
      </c>
      <c r="D1554" s="80">
        <f>D1532+D1550+0</f>
        <v>2188800</v>
      </c>
      <c r="E1554" s="80">
        <f>E1532+E1550+0</f>
        <v>0</v>
      </c>
      <c r="F1554" s="153">
        <f t="shared" si="604"/>
        <v>99.936078896904391</v>
      </c>
    </row>
    <row r="1555" spans="1:6" s="28" customFormat="1" x14ac:dyDescent="0.2">
      <c r="A1555" s="61"/>
      <c r="B1555" s="39"/>
      <c r="C1555" s="45"/>
      <c r="D1555" s="45"/>
      <c r="E1555" s="45"/>
      <c r="F1555" s="147"/>
    </row>
    <row r="1556" spans="1:6" s="28" customFormat="1" x14ac:dyDescent="0.2">
      <c r="A1556" s="38"/>
      <c r="B1556" s="39"/>
      <c r="C1556" s="45"/>
      <c r="D1556" s="45"/>
      <c r="E1556" s="45"/>
      <c r="F1556" s="147"/>
    </row>
    <row r="1557" spans="1:6" s="28" customFormat="1" x14ac:dyDescent="0.2">
      <c r="A1557" s="43" t="s">
        <v>943</v>
      </c>
      <c r="B1557" s="46"/>
      <c r="C1557" s="45"/>
      <c r="D1557" s="45"/>
      <c r="E1557" s="45"/>
      <c r="F1557" s="147"/>
    </row>
    <row r="1558" spans="1:6" s="28" customFormat="1" x14ac:dyDescent="0.2">
      <c r="A1558" s="43" t="s">
        <v>513</v>
      </c>
      <c r="B1558" s="46"/>
      <c r="C1558" s="45"/>
      <c r="D1558" s="45"/>
      <c r="E1558" s="45"/>
      <c r="F1558" s="147"/>
    </row>
    <row r="1559" spans="1:6" s="28" customFormat="1" x14ac:dyDescent="0.2">
      <c r="A1559" s="43" t="s">
        <v>747</v>
      </c>
      <c r="B1559" s="46"/>
      <c r="C1559" s="45"/>
      <c r="D1559" s="45"/>
      <c r="E1559" s="45"/>
      <c r="F1559" s="147"/>
    </row>
    <row r="1560" spans="1:6" s="28" customFormat="1" x14ac:dyDescent="0.2">
      <c r="A1560" s="43" t="s">
        <v>579</v>
      </c>
      <c r="B1560" s="46"/>
      <c r="C1560" s="45"/>
      <c r="D1560" s="45"/>
      <c r="E1560" s="45"/>
      <c r="F1560" s="147"/>
    </row>
    <row r="1561" spans="1:6" s="28" customFormat="1" x14ac:dyDescent="0.2">
      <c r="A1561" s="43"/>
      <c r="B1561" s="54"/>
      <c r="C1561" s="62"/>
      <c r="D1561" s="62"/>
      <c r="E1561" s="62"/>
      <c r="F1561" s="149"/>
    </row>
    <row r="1562" spans="1:6" s="28" customFormat="1" x14ac:dyDescent="0.2">
      <c r="A1562" s="41">
        <v>410000</v>
      </c>
      <c r="B1562" s="42" t="s">
        <v>357</v>
      </c>
      <c r="C1562" s="40">
        <f>C1563+C1568+0</f>
        <v>2151000.0000000005</v>
      </c>
      <c r="D1562" s="40">
        <f>D1563+D1568+0</f>
        <v>2286000</v>
      </c>
      <c r="E1562" s="40">
        <f>E1563+E1568+0</f>
        <v>0</v>
      </c>
      <c r="F1562" s="152">
        <f t="shared" ref="F1562:F1586" si="611">D1562/C1562*100</f>
        <v>106.27615062761504</v>
      </c>
    </row>
    <row r="1563" spans="1:6" s="28" customFormat="1" x14ac:dyDescent="0.2">
      <c r="A1563" s="41">
        <v>411000</v>
      </c>
      <c r="B1563" s="42" t="s">
        <v>474</v>
      </c>
      <c r="C1563" s="40">
        <f t="shared" ref="C1563" si="612">SUM(C1564:C1567)</f>
        <v>1640000</v>
      </c>
      <c r="D1563" s="40">
        <f t="shared" ref="D1563" si="613">SUM(D1564:D1567)</f>
        <v>1750000</v>
      </c>
      <c r="E1563" s="40">
        <f t="shared" ref="E1563" si="614">SUM(E1564:E1567)</f>
        <v>0</v>
      </c>
      <c r="F1563" s="152">
        <f t="shared" si="611"/>
        <v>106.70731707317074</v>
      </c>
    </row>
    <row r="1564" spans="1:6" s="28" customFormat="1" x14ac:dyDescent="0.2">
      <c r="A1564" s="43">
        <v>411100</v>
      </c>
      <c r="B1564" s="44" t="s">
        <v>358</v>
      </c>
      <c r="C1564" s="53">
        <v>1530000</v>
      </c>
      <c r="D1564" s="45">
        <v>1650000</v>
      </c>
      <c r="E1564" s="53">
        <v>0</v>
      </c>
      <c r="F1564" s="148">
        <f t="shared" si="611"/>
        <v>107.84313725490196</v>
      </c>
    </row>
    <row r="1565" spans="1:6" s="28" customFormat="1" ht="40.5" x14ac:dyDescent="0.2">
      <c r="A1565" s="43">
        <v>411200</v>
      </c>
      <c r="B1565" s="44" t="s">
        <v>487</v>
      </c>
      <c r="C1565" s="53">
        <v>55000</v>
      </c>
      <c r="D1565" s="45">
        <v>55000</v>
      </c>
      <c r="E1565" s="53">
        <v>0</v>
      </c>
      <c r="F1565" s="148">
        <f t="shared" si="611"/>
        <v>100</v>
      </c>
    </row>
    <row r="1566" spans="1:6" s="28" customFormat="1" ht="40.5" x14ac:dyDescent="0.2">
      <c r="A1566" s="43">
        <v>411300</v>
      </c>
      <c r="B1566" s="44" t="s">
        <v>359</v>
      </c>
      <c r="C1566" s="53">
        <v>40000</v>
      </c>
      <c r="D1566" s="45">
        <v>30000</v>
      </c>
      <c r="E1566" s="53">
        <v>0</v>
      </c>
      <c r="F1566" s="148">
        <f t="shared" si="611"/>
        <v>75</v>
      </c>
    </row>
    <row r="1567" spans="1:6" s="28" customFormat="1" x14ac:dyDescent="0.2">
      <c r="A1567" s="43">
        <v>411400</v>
      </c>
      <c r="B1567" s="44" t="s">
        <v>360</v>
      </c>
      <c r="C1567" s="53">
        <v>15000</v>
      </c>
      <c r="D1567" s="45">
        <v>15000</v>
      </c>
      <c r="E1567" s="53">
        <v>0</v>
      </c>
      <c r="F1567" s="148">
        <f t="shared" si="611"/>
        <v>100</v>
      </c>
    </row>
    <row r="1568" spans="1:6" s="28" customFormat="1" x14ac:dyDescent="0.2">
      <c r="A1568" s="41">
        <v>412000</v>
      </c>
      <c r="B1568" s="46" t="s">
        <v>479</v>
      </c>
      <c r="C1568" s="40">
        <f>SUM(C1569:C1577)</f>
        <v>511000.00000000029</v>
      </c>
      <c r="D1568" s="40">
        <f>SUM(D1569:D1577)</f>
        <v>536000</v>
      </c>
      <c r="E1568" s="40">
        <f>SUM(E1569:E1577)</f>
        <v>0</v>
      </c>
      <c r="F1568" s="152">
        <f t="shared" si="611"/>
        <v>104.89236790606648</v>
      </c>
    </row>
    <row r="1569" spans="1:6" s="28" customFormat="1" ht="40.5" x14ac:dyDescent="0.2">
      <c r="A1569" s="43">
        <v>412200</v>
      </c>
      <c r="B1569" s="44" t="s">
        <v>488</v>
      </c>
      <c r="C1569" s="53">
        <v>89999.999999999971</v>
      </c>
      <c r="D1569" s="45">
        <v>90000</v>
      </c>
      <c r="E1569" s="53">
        <v>0</v>
      </c>
      <c r="F1569" s="148">
        <f t="shared" si="611"/>
        <v>100.00000000000003</v>
      </c>
    </row>
    <row r="1570" spans="1:6" s="28" customFormat="1" x14ac:dyDescent="0.2">
      <c r="A1570" s="43">
        <v>412300</v>
      </c>
      <c r="B1570" s="44" t="s">
        <v>362</v>
      </c>
      <c r="C1570" s="53">
        <v>32000</v>
      </c>
      <c r="D1570" s="45">
        <v>35000</v>
      </c>
      <c r="E1570" s="53">
        <v>0</v>
      </c>
      <c r="F1570" s="148">
        <f t="shared" si="611"/>
        <v>109.375</v>
      </c>
    </row>
    <row r="1571" spans="1:6" s="28" customFormat="1" x14ac:dyDescent="0.2">
      <c r="A1571" s="43">
        <v>412500</v>
      </c>
      <c r="B1571" s="44" t="s">
        <v>364</v>
      </c>
      <c r="C1571" s="53">
        <v>40000</v>
      </c>
      <c r="D1571" s="45">
        <v>40000</v>
      </c>
      <c r="E1571" s="53">
        <v>0</v>
      </c>
      <c r="F1571" s="148">
        <f t="shared" si="611"/>
        <v>100</v>
      </c>
    </row>
    <row r="1572" spans="1:6" s="28" customFormat="1" x14ac:dyDescent="0.2">
      <c r="A1572" s="43">
        <v>412600</v>
      </c>
      <c r="B1572" s="44" t="s">
        <v>489</v>
      </c>
      <c r="C1572" s="53">
        <v>94999.999999999985</v>
      </c>
      <c r="D1572" s="45">
        <v>89999.999999999985</v>
      </c>
      <c r="E1572" s="53">
        <v>0</v>
      </c>
      <c r="F1572" s="148">
        <f t="shared" si="611"/>
        <v>94.73684210526315</v>
      </c>
    </row>
    <row r="1573" spans="1:6" s="28" customFormat="1" x14ac:dyDescent="0.2">
      <c r="A1573" s="43">
        <v>412700</v>
      </c>
      <c r="B1573" s="44" t="s">
        <v>476</v>
      </c>
      <c r="C1573" s="53">
        <v>30000</v>
      </c>
      <c r="D1573" s="45">
        <v>30000</v>
      </c>
      <c r="E1573" s="53">
        <v>0</v>
      </c>
      <c r="F1573" s="148">
        <f t="shared" si="611"/>
        <v>100</v>
      </c>
    </row>
    <row r="1574" spans="1:6" s="28" customFormat="1" x14ac:dyDescent="0.2">
      <c r="A1574" s="43">
        <v>412900</v>
      </c>
      <c r="B1574" s="48" t="s">
        <v>703</v>
      </c>
      <c r="C1574" s="53">
        <v>200000.00000000035</v>
      </c>
      <c r="D1574" s="45">
        <v>226999.99999999997</v>
      </c>
      <c r="E1574" s="53">
        <v>0</v>
      </c>
      <c r="F1574" s="148">
        <f t="shared" si="611"/>
        <v>113.49999999999977</v>
      </c>
    </row>
    <row r="1575" spans="1:6" s="28" customFormat="1" x14ac:dyDescent="0.2">
      <c r="A1575" s="43">
        <v>412900</v>
      </c>
      <c r="B1575" s="48" t="s">
        <v>721</v>
      </c>
      <c r="C1575" s="53">
        <v>4000</v>
      </c>
      <c r="D1575" s="45">
        <v>4000</v>
      </c>
      <c r="E1575" s="53">
        <v>0</v>
      </c>
      <c r="F1575" s="148">
        <f t="shared" si="611"/>
        <v>100</v>
      </c>
    </row>
    <row r="1576" spans="1:6" s="28" customFormat="1" x14ac:dyDescent="0.2">
      <c r="A1576" s="43">
        <v>412900</v>
      </c>
      <c r="B1576" s="48" t="s">
        <v>723</v>
      </c>
      <c r="C1576" s="53">
        <v>10000</v>
      </c>
      <c r="D1576" s="45">
        <v>10000</v>
      </c>
      <c r="E1576" s="53">
        <v>0</v>
      </c>
      <c r="F1576" s="148">
        <f t="shared" si="611"/>
        <v>100</v>
      </c>
    </row>
    <row r="1577" spans="1:6" s="28" customFormat="1" x14ac:dyDescent="0.2">
      <c r="A1577" s="43">
        <v>412900</v>
      </c>
      <c r="B1577" s="44" t="s">
        <v>705</v>
      </c>
      <c r="C1577" s="53">
        <v>10000</v>
      </c>
      <c r="D1577" s="45">
        <v>10000</v>
      </c>
      <c r="E1577" s="53">
        <v>0</v>
      </c>
      <c r="F1577" s="148">
        <f t="shared" si="611"/>
        <v>100</v>
      </c>
    </row>
    <row r="1578" spans="1:6" s="28" customFormat="1" x14ac:dyDescent="0.2">
      <c r="A1578" s="41">
        <v>510000</v>
      </c>
      <c r="B1578" s="46" t="s">
        <v>423</v>
      </c>
      <c r="C1578" s="40">
        <f>C1579+C1581</f>
        <v>18000</v>
      </c>
      <c r="D1578" s="40">
        <f>D1579+D1581</f>
        <v>18000</v>
      </c>
      <c r="E1578" s="40">
        <f>E1579+E1581</f>
        <v>0</v>
      </c>
      <c r="F1578" s="152">
        <f t="shared" si="611"/>
        <v>100</v>
      </c>
    </row>
    <row r="1579" spans="1:6" s="28" customFormat="1" x14ac:dyDescent="0.2">
      <c r="A1579" s="41">
        <v>511000</v>
      </c>
      <c r="B1579" s="42" t="s">
        <v>424</v>
      </c>
      <c r="C1579" s="40">
        <f>SUM(C1580:C1580)</f>
        <v>10000</v>
      </c>
      <c r="D1579" s="40">
        <f>SUM(D1580:D1580)</f>
        <v>10000</v>
      </c>
      <c r="E1579" s="40">
        <f>SUM(E1580:E1580)</f>
        <v>0</v>
      </c>
      <c r="F1579" s="152">
        <f t="shared" si="611"/>
        <v>100</v>
      </c>
    </row>
    <row r="1580" spans="1:6" s="28" customFormat="1" x14ac:dyDescent="0.2">
      <c r="A1580" s="43">
        <v>511300</v>
      </c>
      <c r="B1580" s="44" t="s">
        <v>427</v>
      </c>
      <c r="C1580" s="53">
        <v>10000</v>
      </c>
      <c r="D1580" s="45">
        <v>10000</v>
      </c>
      <c r="E1580" s="53">
        <v>0</v>
      </c>
      <c r="F1580" s="148">
        <f t="shared" si="611"/>
        <v>100</v>
      </c>
    </row>
    <row r="1581" spans="1:6" s="50" customFormat="1" x14ac:dyDescent="0.2">
      <c r="A1581" s="41">
        <v>516000</v>
      </c>
      <c r="B1581" s="46" t="s">
        <v>434</v>
      </c>
      <c r="C1581" s="40">
        <f t="shared" ref="C1581" si="615">C1582</f>
        <v>8000</v>
      </c>
      <c r="D1581" s="40">
        <f>D1582</f>
        <v>8000</v>
      </c>
      <c r="E1581" s="40">
        <f t="shared" ref="E1581" si="616">E1582</f>
        <v>0</v>
      </c>
      <c r="F1581" s="152">
        <f t="shared" si="611"/>
        <v>100</v>
      </c>
    </row>
    <row r="1582" spans="1:6" s="28" customFormat="1" x14ac:dyDescent="0.2">
      <c r="A1582" s="43">
        <v>516100</v>
      </c>
      <c r="B1582" s="44" t="s">
        <v>434</v>
      </c>
      <c r="C1582" s="53">
        <v>8000</v>
      </c>
      <c r="D1582" s="45">
        <v>8000</v>
      </c>
      <c r="E1582" s="53">
        <v>0</v>
      </c>
      <c r="F1582" s="148">
        <f t="shared" si="611"/>
        <v>100</v>
      </c>
    </row>
    <row r="1583" spans="1:6" s="50" customFormat="1" x14ac:dyDescent="0.2">
      <c r="A1583" s="41">
        <v>630000</v>
      </c>
      <c r="B1583" s="46" t="s">
        <v>464</v>
      </c>
      <c r="C1583" s="40">
        <f>0+C1584</f>
        <v>30000</v>
      </c>
      <c r="D1583" s="40">
        <f>0+D1584</f>
        <v>20000</v>
      </c>
      <c r="E1583" s="40">
        <f>0+E1584</f>
        <v>0</v>
      </c>
      <c r="F1583" s="152">
        <f t="shared" si="611"/>
        <v>66.666666666666657</v>
      </c>
    </row>
    <row r="1584" spans="1:6" s="50" customFormat="1" x14ac:dyDescent="0.2">
      <c r="A1584" s="41">
        <v>638000</v>
      </c>
      <c r="B1584" s="46" t="s">
        <v>397</v>
      </c>
      <c r="C1584" s="40">
        <f t="shared" ref="C1584" si="617">C1585</f>
        <v>30000</v>
      </c>
      <c r="D1584" s="40">
        <f>D1585</f>
        <v>20000</v>
      </c>
      <c r="E1584" s="40">
        <f t="shared" ref="E1584" si="618">E1585</f>
        <v>0</v>
      </c>
      <c r="F1584" s="152">
        <f t="shared" si="611"/>
        <v>66.666666666666657</v>
      </c>
    </row>
    <row r="1585" spans="1:6" s="28" customFormat="1" x14ac:dyDescent="0.2">
      <c r="A1585" s="43">
        <v>638100</v>
      </c>
      <c r="B1585" s="44" t="s">
        <v>469</v>
      </c>
      <c r="C1585" s="53">
        <v>30000</v>
      </c>
      <c r="D1585" s="45">
        <v>20000</v>
      </c>
      <c r="E1585" s="53">
        <v>0</v>
      </c>
      <c r="F1585" s="148">
        <f t="shared" si="611"/>
        <v>66.666666666666657</v>
      </c>
    </row>
    <row r="1586" spans="1:6" s="28" customFormat="1" x14ac:dyDescent="0.2">
      <c r="A1586" s="82"/>
      <c r="B1586" s="76" t="s">
        <v>646</v>
      </c>
      <c r="C1586" s="80">
        <f>C1562+C1578+C1583</f>
        <v>2199000.0000000005</v>
      </c>
      <c r="D1586" s="80">
        <f>D1562+D1578+D1583</f>
        <v>2324000</v>
      </c>
      <c r="E1586" s="80">
        <f>E1562+E1578+E1583</f>
        <v>0</v>
      </c>
      <c r="F1586" s="153">
        <f t="shared" si="611"/>
        <v>105.68440200090947</v>
      </c>
    </row>
    <row r="1587" spans="1:6" s="28" customFormat="1" x14ac:dyDescent="0.2">
      <c r="A1587" s="61"/>
      <c r="B1587" s="39"/>
      <c r="C1587" s="62"/>
      <c r="D1587" s="62"/>
      <c r="E1587" s="62"/>
      <c r="F1587" s="149"/>
    </row>
    <row r="1588" spans="1:6" s="28" customFormat="1" x14ac:dyDescent="0.2">
      <c r="A1588" s="38"/>
      <c r="B1588" s="39"/>
      <c r="C1588" s="45"/>
      <c r="D1588" s="45"/>
      <c r="E1588" s="45"/>
      <c r="F1588" s="147"/>
    </row>
    <row r="1589" spans="1:6" s="28" customFormat="1" x14ac:dyDescent="0.2">
      <c r="A1589" s="43" t="s">
        <v>944</v>
      </c>
      <c r="B1589" s="44"/>
      <c r="C1589" s="45"/>
      <c r="D1589" s="45"/>
      <c r="E1589" s="45"/>
      <c r="F1589" s="147"/>
    </row>
    <row r="1590" spans="1:6" s="28" customFormat="1" x14ac:dyDescent="0.2">
      <c r="A1590" s="43" t="s">
        <v>513</v>
      </c>
      <c r="B1590" s="44"/>
      <c r="C1590" s="45"/>
      <c r="D1590" s="45"/>
      <c r="E1590" s="45"/>
      <c r="F1590" s="147"/>
    </row>
    <row r="1591" spans="1:6" s="28" customFormat="1" x14ac:dyDescent="0.2">
      <c r="A1591" s="43" t="s">
        <v>757</v>
      </c>
      <c r="B1591" s="46"/>
      <c r="C1591" s="45"/>
      <c r="D1591" s="45"/>
      <c r="E1591" s="45"/>
      <c r="F1591" s="147"/>
    </row>
    <row r="1592" spans="1:6" s="28" customFormat="1" x14ac:dyDescent="0.2">
      <c r="A1592" s="43" t="s">
        <v>579</v>
      </c>
      <c r="B1592" s="46"/>
      <c r="C1592" s="45"/>
      <c r="D1592" s="45"/>
      <c r="E1592" s="45"/>
      <c r="F1592" s="147"/>
    </row>
    <row r="1593" spans="1:6" s="28" customFormat="1" x14ac:dyDescent="0.2">
      <c r="A1593" s="43"/>
      <c r="B1593" s="72"/>
      <c r="C1593" s="62"/>
      <c r="D1593" s="62"/>
      <c r="E1593" s="62"/>
      <c r="F1593" s="149"/>
    </row>
    <row r="1594" spans="1:6" s="28" customFormat="1" x14ac:dyDescent="0.2">
      <c r="A1594" s="41">
        <v>410000</v>
      </c>
      <c r="B1594" s="42" t="s">
        <v>357</v>
      </c>
      <c r="C1594" s="40">
        <f t="shared" ref="C1594" si="619">C1595+C1600</f>
        <v>5584200</v>
      </c>
      <c r="D1594" s="40">
        <f t="shared" ref="D1594" si="620">D1595+D1600</f>
        <v>6167200</v>
      </c>
      <c r="E1594" s="40">
        <f t="shared" ref="E1594" si="621">E1595+E1600</f>
        <v>0</v>
      </c>
      <c r="F1594" s="152">
        <f t="shared" ref="F1594:F1620" si="622">D1594/C1594*100</f>
        <v>110.44017048099997</v>
      </c>
    </row>
    <row r="1595" spans="1:6" s="28" customFormat="1" x14ac:dyDescent="0.2">
      <c r="A1595" s="41">
        <v>411000</v>
      </c>
      <c r="B1595" s="42" t="s">
        <v>474</v>
      </c>
      <c r="C1595" s="40">
        <f t="shared" ref="C1595" si="623">SUM(C1596:C1599)</f>
        <v>5227000</v>
      </c>
      <c r="D1595" s="40">
        <f t="shared" ref="D1595" si="624">SUM(D1596:D1599)</f>
        <v>5800000</v>
      </c>
      <c r="E1595" s="40">
        <f t="shared" ref="E1595" si="625">SUM(E1596:E1599)</f>
        <v>0</v>
      </c>
      <c r="F1595" s="152">
        <f t="shared" si="622"/>
        <v>110.96231107709968</v>
      </c>
    </row>
    <row r="1596" spans="1:6" s="28" customFormat="1" x14ac:dyDescent="0.2">
      <c r="A1596" s="43">
        <v>411100</v>
      </c>
      <c r="B1596" s="44" t="s">
        <v>358</v>
      </c>
      <c r="C1596" s="53">
        <v>4750000</v>
      </c>
      <c r="D1596" s="45">
        <v>5200000</v>
      </c>
      <c r="E1596" s="53">
        <v>0</v>
      </c>
      <c r="F1596" s="148">
        <f t="shared" si="622"/>
        <v>109.47368421052633</v>
      </c>
    </row>
    <row r="1597" spans="1:6" s="28" customFormat="1" ht="40.5" x14ac:dyDescent="0.2">
      <c r="A1597" s="43">
        <v>411200</v>
      </c>
      <c r="B1597" s="44" t="s">
        <v>487</v>
      </c>
      <c r="C1597" s="53">
        <v>200000</v>
      </c>
      <c r="D1597" s="45">
        <v>240000</v>
      </c>
      <c r="E1597" s="53">
        <v>0</v>
      </c>
      <c r="F1597" s="148">
        <f t="shared" si="622"/>
        <v>120</v>
      </c>
    </row>
    <row r="1598" spans="1:6" s="28" customFormat="1" ht="40.5" x14ac:dyDescent="0.2">
      <c r="A1598" s="43">
        <v>411300</v>
      </c>
      <c r="B1598" s="44" t="s">
        <v>359</v>
      </c>
      <c r="C1598" s="53">
        <v>140000</v>
      </c>
      <c r="D1598" s="45">
        <v>200000</v>
      </c>
      <c r="E1598" s="53">
        <v>0</v>
      </c>
      <c r="F1598" s="148">
        <f t="shared" si="622"/>
        <v>142.85714285714286</v>
      </c>
    </row>
    <row r="1599" spans="1:6" s="28" customFormat="1" x14ac:dyDescent="0.2">
      <c r="A1599" s="43">
        <v>411400</v>
      </c>
      <c r="B1599" s="44" t="s">
        <v>360</v>
      </c>
      <c r="C1599" s="53">
        <v>137000.00000000006</v>
      </c>
      <c r="D1599" s="45">
        <v>160000</v>
      </c>
      <c r="E1599" s="53">
        <v>0</v>
      </c>
      <c r="F1599" s="148">
        <f t="shared" si="622"/>
        <v>116.78832116788315</v>
      </c>
    </row>
    <row r="1600" spans="1:6" s="28" customFormat="1" x14ac:dyDescent="0.2">
      <c r="A1600" s="41">
        <v>412000</v>
      </c>
      <c r="B1600" s="46" t="s">
        <v>479</v>
      </c>
      <c r="C1600" s="40">
        <f>SUM(C1601:C1611)</f>
        <v>357200</v>
      </c>
      <c r="D1600" s="40">
        <f>SUM(D1601:D1611)</f>
        <v>367200</v>
      </c>
      <c r="E1600" s="40">
        <f>SUM(E1601:E1611)</f>
        <v>0</v>
      </c>
      <c r="F1600" s="152">
        <f t="shared" si="622"/>
        <v>102.79955207166853</v>
      </c>
    </row>
    <row r="1601" spans="1:6" s="28" customFormat="1" x14ac:dyDescent="0.2">
      <c r="A1601" s="51">
        <v>412100</v>
      </c>
      <c r="B1601" s="44" t="s">
        <v>361</v>
      </c>
      <c r="C1601" s="53">
        <v>3000</v>
      </c>
      <c r="D1601" s="45">
        <v>3000</v>
      </c>
      <c r="E1601" s="53">
        <v>0</v>
      </c>
      <c r="F1601" s="148">
        <f t="shared" si="622"/>
        <v>100</v>
      </c>
    </row>
    <row r="1602" spans="1:6" s="28" customFormat="1" ht="40.5" x14ac:dyDescent="0.2">
      <c r="A1602" s="43">
        <v>412200</v>
      </c>
      <c r="B1602" s="44" t="s">
        <v>488</v>
      </c>
      <c r="C1602" s="53">
        <v>120000</v>
      </c>
      <c r="D1602" s="45">
        <v>120000</v>
      </c>
      <c r="E1602" s="53">
        <v>0</v>
      </c>
      <c r="F1602" s="148">
        <f t="shared" si="622"/>
        <v>100</v>
      </c>
    </row>
    <row r="1603" spans="1:6" s="28" customFormat="1" x14ac:dyDescent="0.2">
      <c r="A1603" s="43">
        <v>412300</v>
      </c>
      <c r="B1603" s="44" t="s">
        <v>362</v>
      </c>
      <c r="C1603" s="53">
        <v>108000</v>
      </c>
      <c r="D1603" s="45">
        <v>108000</v>
      </c>
      <c r="E1603" s="53">
        <v>0</v>
      </c>
      <c r="F1603" s="148">
        <f t="shared" si="622"/>
        <v>100</v>
      </c>
    </row>
    <row r="1604" spans="1:6" s="28" customFormat="1" x14ac:dyDescent="0.2">
      <c r="A1604" s="43">
        <v>412500</v>
      </c>
      <c r="B1604" s="44" t="s">
        <v>364</v>
      </c>
      <c r="C1604" s="53">
        <v>24000</v>
      </c>
      <c r="D1604" s="45">
        <v>24000</v>
      </c>
      <c r="E1604" s="53">
        <v>0</v>
      </c>
      <c r="F1604" s="148">
        <f t="shared" si="622"/>
        <v>100</v>
      </c>
    </row>
    <row r="1605" spans="1:6" s="28" customFormat="1" x14ac:dyDescent="0.2">
      <c r="A1605" s="43">
        <v>412600</v>
      </c>
      <c r="B1605" s="44" t="s">
        <v>489</v>
      </c>
      <c r="C1605" s="53">
        <v>27000</v>
      </c>
      <c r="D1605" s="45">
        <v>27000</v>
      </c>
      <c r="E1605" s="53">
        <v>0</v>
      </c>
      <c r="F1605" s="148">
        <f t="shared" si="622"/>
        <v>100</v>
      </c>
    </row>
    <row r="1606" spans="1:6" s="28" customFormat="1" x14ac:dyDescent="0.2">
      <c r="A1606" s="43">
        <v>412700</v>
      </c>
      <c r="B1606" s="44" t="s">
        <v>476</v>
      </c>
      <c r="C1606" s="53">
        <v>45000</v>
      </c>
      <c r="D1606" s="45">
        <v>45000</v>
      </c>
      <c r="E1606" s="53">
        <v>0</v>
      </c>
      <c r="F1606" s="148">
        <f t="shared" si="622"/>
        <v>100</v>
      </c>
    </row>
    <row r="1607" spans="1:6" s="28" customFormat="1" x14ac:dyDescent="0.2">
      <c r="A1607" s="43">
        <v>412900</v>
      </c>
      <c r="B1607" s="48" t="s">
        <v>888</v>
      </c>
      <c r="C1607" s="53">
        <v>6000</v>
      </c>
      <c r="D1607" s="45">
        <v>6000</v>
      </c>
      <c r="E1607" s="53">
        <v>0</v>
      </c>
      <c r="F1607" s="148">
        <f t="shared" si="622"/>
        <v>100</v>
      </c>
    </row>
    <row r="1608" spans="1:6" s="28" customFormat="1" x14ac:dyDescent="0.2">
      <c r="A1608" s="43">
        <v>412900</v>
      </c>
      <c r="B1608" s="48" t="s">
        <v>721</v>
      </c>
      <c r="C1608" s="53">
        <v>7000</v>
      </c>
      <c r="D1608" s="45">
        <v>7000</v>
      </c>
      <c r="E1608" s="53">
        <v>0</v>
      </c>
      <c r="F1608" s="148">
        <f t="shared" si="622"/>
        <v>100</v>
      </c>
    </row>
    <row r="1609" spans="1:6" s="28" customFormat="1" x14ac:dyDescent="0.2">
      <c r="A1609" s="43">
        <v>412900</v>
      </c>
      <c r="B1609" s="48" t="s">
        <v>722</v>
      </c>
      <c r="C1609" s="53">
        <v>2200</v>
      </c>
      <c r="D1609" s="45">
        <v>2200</v>
      </c>
      <c r="E1609" s="53">
        <v>0</v>
      </c>
      <c r="F1609" s="148">
        <f t="shared" si="622"/>
        <v>100</v>
      </c>
    </row>
    <row r="1610" spans="1:6" s="28" customFormat="1" x14ac:dyDescent="0.2">
      <c r="A1610" s="43">
        <v>412900</v>
      </c>
      <c r="B1610" s="48" t="s">
        <v>723</v>
      </c>
      <c r="C1610" s="53">
        <v>12000</v>
      </c>
      <c r="D1610" s="45">
        <v>22000</v>
      </c>
      <c r="E1610" s="53">
        <v>0</v>
      </c>
      <c r="F1610" s="148">
        <f t="shared" si="622"/>
        <v>183.33333333333331</v>
      </c>
    </row>
    <row r="1611" spans="1:6" s="28" customFormat="1" x14ac:dyDescent="0.2">
      <c r="A1611" s="43">
        <v>412900</v>
      </c>
      <c r="B1611" s="44" t="s">
        <v>705</v>
      </c>
      <c r="C1611" s="53">
        <v>3000</v>
      </c>
      <c r="D1611" s="45">
        <v>3000</v>
      </c>
      <c r="E1611" s="53">
        <v>0</v>
      </c>
      <c r="F1611" s="148">
        <f t="shared" si="622"/>
        <v>100</v>
      </c>
    </row>
    <row r="1612" spans="1:6" s="28" customFormat="1" x14ac:dyDescent="0.2">
      <c r="A1612" s="41">
        <v>510000</v>
      </c>
      <c r="B1612" s="46" t="s">
        <v>423</v>
      </c>
      <c r="C1612" s="40">
        <f>C1613+C1615</f>
        <v>83500</v>
      </c>
      <c r="D1612" s="40">
        <f>D1613+D1615</f>
        <v>83000</v>
      </c>
      <c r="E1612" s="40">
        <f>E1613+E1615</f>
        <v>0</v>
      </c>
      <c r="F1612" s="152">
        <f t="shared" si="622"/>
        <v>99.401197604790411</v>
      </c>
    </row>
    <row r="1613" spans="1:6" s="28" customFormat="1" x14ac:dyDescent="0.2">
      <c r="A1613" s="41">
        <v>511000</v>
      </c>
      <c r="B1613" s="46" t="s">
        <v>424</v>
      </c>
      <c r="C1613" s="40">
        <f>SUM(C1614:C1614)</f>
        <v>80000</v>
      </c>
      <c r="D1613" s="40">
        <f>SUM(D1614:D1614)</f>
        <v>80000</v>
      </c>
      <c r="E1613" s="40">
        <f>SUM(E1614:E1614)</f>
        <v>0</v>
      </c>
      <c r="F1613" s="152">
        <f t="shared" si="622"/>
        <v>100</v>
      </c>
    </row>
    <row r="1614" spans="1:6" s="28" customFormat="1" x14ac:dyDescent="0.2">
      <c r="A1614" s="43">
        <v>511300</v>
      </c>
      <c r="B1614" s="44" t="s">
        <v>427</v>
      </c>
      <c r="C1614" s="53">
        <v>80000</v>
      </c>
      <c r="D1614" s="45">
        <v>80000</v>
      </c>
      <c r="E1614" s="53">
        <v>0</v>
      </c>
      <c r="F1614" s="148">
        <f t="shared" si="622"/>
        <v>100</v>
      </c>
    </row>
    <row r="1615" spans="1:6" s="50" customFormat="1" x14ac:dyDescent="0.2">
      <c r="A1615" s="41">
        <v>516000</v>
      </c>
      <c r="B1615" s="46" t="s">
        <v>434</v>
      </c>
      <c r="C1615" s="40">
        <f t="shared" ref="C1615" si="626">C1616</f>
        <v>3500</v>
      </c>
      <c r="D1615" s="40">
        <f>D1616</f>
        <v>3000</v>
      </c>
      <c r="E1615" s="40">
        <f t="shared" ref="E1615" si="627">E1616</f>
        <v>0</v>
      </c>
      <c r="F1615" s="152">
        <f t="shared" si="622"/>
        <v>85.714285714285708</v>
      </c>
    </row>
    <row r="1616" spans="1:6" s="28" customFormat="1" x14ac:dyDescent="0.2">
      <c r="A1616" s="43">
        <v>516100</v>
      </c>
      <c r="B1616" s="44" t="s">
        <v>434</v>
      </c>
      <c r="C1616" s="53">
        <v>3500</v>
      </c>
      <c r="D1616" s="45">
        <v>3000</v>
      </c>
      <c r="E1616" s="53">
        <v>0</v>
      </c>
      <c r="F1616" s="148">
        <f t="shared" si="622"/>
        <v>85.714285714285708</v>
      </c>
    </row>
    <row r="1617" spans="1:6" s="50" customFormat="1" x14ac:dyDescent="0.2">
      <c r="A1617" s="41">
        <v>630000</v>
      </c>
      <c r="B1617" s="46" t="s">
        <v>464</v>
      </c>
      <c r="C1617" s="40">
        <f>0+C1618</f>
        <v>60000</v>
      </c>
      <c r="D1617" s="40">
        <f>0+D1618</f>
        <v>60000</v>
      </c>
      <c r="E1617" s="40">
        <f>0+E1618</f>
        <v>0</v>
      </c>
      <c r="F1617" s="152">
        <f t="shared" si="622"/>
        <v>100</v>
      </c>
    </row>
    <row r="1618" spans="1:6" s="50" customFormat="1" x14ac:dyDescent="0.2">
      <c r="A1618" s="41">
        <v>638000</v>
      </c>
      <c r="B1618" s="46" t="s">
        <v>397</v>
      </c>
      <c r="C1618" s="40">
        <f t="shared" ref="C1618" si="628">C1619</f>
        <v>60000</v>
      </c>
      <c r="D1618" s="40">
        <f>D1619</f>
        <v>60000</v>
      </c>
      <c r="E1618" s="40">
        <f t="shared" ref="E1618" si="629">E1619</f>
        <v>0</v>
      </c>
      <c r="F1618" s="152">
        <f t="shared" si="622"/>
        <v>100</v>
      </c>
    </row>
    <row r="1619" spans="1:6" s="28" customFormat="1" x14ac:dyDescent="0.2">
      <c r="A1619" s="43">
        <v>638100</v>
      </c>
      <c r="B1619" s="44" t="s">
        <v>469</v>
      </c>
      <c r="C1619" s="53">
        <v>60000</v>
      </c>
      <c r="D1619" s="45">
        <v>60000</v>
      </c>
      <c r="E1619" s="53">
        <v>0</v>
      </c>
      <c r="F1619" s="148">
        <f t="shared" si="622"/>
        <v>100</v>
      </c>
    </row>
    <row r="1620" spans="1:6" s="28" customFormat="1" x14ac:dyDescent="0.2">
      <c r="A1620" s="82"/>
      <c r="B1620" s="76" t="s">
        <v>646</v>
      </c>
      <c r="C1620" s="80">
        <f>C1594+C1612+C1617</f>
        <v>5727700</v>
      </c>
      <c r="D1620" s="80">
        <f>D1594+D1612+D1617</f>
        <v>6310200</v>
      </c>
      <c r="E1620" s="80">
        <f>E1594+E1612+E1617</f>
        <v>0</v>
      </c>
      <c r="F1620" s="153">
        <f t="shared" si="622"/>
        <v>110.16987621558391</v>
      </c>
    </row>
    <row r="1621" spans="1:6" s="28" customFormat="1" x14ac:dyDescent="0.2">
      <c r="A1621" s="61"/>
      <c r="B1621" s="39"/>
      <c r="C1621" s="62"/>
      <c r="D1621" s="62"/>
      <c r="E1621" s="62"/>
      <c r="F1621" s="149"/>
    </row>
    <row r="1622" spans="1:6" s="28" customFormat="1" x14ac:dyDescent="0.2">
      <c r="A1622" s="38"/>
      <c r="B1622" s="39"/>
      <c r="C1622" s="45"/>
      <c r="D1622" s="45"/>
      <c r="E1622" s="45"/>
      <c r="F1622" s="147"/>
    </row>
    <row r="1623" spans="1:6" s="28" customFormat="1" x14ac:dyDescent="0.2">
      <c r="A1623" s="43" t="s">
        <v>945</v>
      </c>
      <c r="B1623" s="46"/>
      <c r="C1623" s="45"/>
      <c r="D1623" s="45"/>
      <c r="E1623" s="45"/>
      <c r="F1623" s="147"/>
    </row>
    <row r="1624" spans="1:6" s="28" customFormat="1" x14ac:dyDescent="0.2">
      <c r="A1624" s="43" t="s">
        <v>513</v>
      </c>
      <c r="B1624" s="46"/>
      <c r="C1624" s="45"/>
      <c r="D1624" s="45"/>
      <c r="E1624" s="45"/>
      <c r="F1624" s="147"/>
    </row>
    <row r="1625" spans="1:6" s="28" customFormat="1" x14ac:dyDescent="0.2">
      <c r="A1625" s="43" t="s">
        <v>771</v>
      </c>
      <c r="B1625" s="46"/>
      <c r="C1625" s="45"/>
      <c r="D1625" s="45"/>
      <c r="E1625" s="45"/>
      <c r="F1625" s="147"/>
    </row>
    <row r="1626" spans="1:6" s="28" customFormat="1" x14ac:dyDescent="0.2">
      <c r="A1626" s="43" t="s">
        <v>579</v>
      </c>
      <c r="B1626" s="46"/>
      <c r="C1626" s="45"/>
      <c r="D1626" s="45"/>
      <c r="E1626" s="45"/>
      <c r="F1626" s="147"/>
    </row>
    <row r="1627" spans="1:6" s="28" customFormat="1" x14ac:dyDescent="0.2">
      <c r="A1627" s="43"/>
      <c r="B1627" s="72"/>
      <c r="C1627" s="62"/>
      <c r="D1627" s="62"/>
      <c r="E1627" s="62"/>
      <c r="F1627" s="149"/>
    </row>
    <row r="1628" spans="1:6" s="28" customFormat="1" x14ac:dyDescent="0.2">
      <c r="A1628" s="41">
        <v>410000</v>
      </c>
      <c r="B1628" s="42" t="s">
        <v>357</v>
      </c>
      <c r="C1628" s="40">
        <f t="shared" ref="C1628" si="630">C1629+C1634</f>
        <v>1451900</v>
      </c>
      <c r="D1628" s="40">
        <f t="shared" ref="D1628" si="631">D1629+D1634</f>
        <v>1643400</v>
      </c>
      <c r="E1628" s="40">
        <f t="shared" ref="E1628" si="632">E1629+E1634</f>
        <v>0</v>
      </c>
      <c r="F1628" s="152">
        <f t="shared" ref="F1628:F1652" si="633">D1628/C1628*100</f>
        <v>113.18961360975275</v>
      </c>
    </row>
    <row r="1629" spans="1:6" s="28" customFormat="1" x14ac:dyDescent="0.2">
      <c r="A1629" s="41">
        <v>411000</v>
      </c>
      <c r="B1629" s="42" t="s">
        <v>474</v>
      </c>
      <c r="C1629" s="40">
        <f t="shared" ref="C1629" si="634">SUM(C1630:C1633)</f>
        <v>1372500</v>
      </c>
      <c r="D1629" s="40">
        <f t="shared" ref="D1629" si="635">SUM(D1630:D1633)</f>
        <v>1548000</v>
      </c>
      <c r="E1629" s="40">
        <f t="shared" ref="E1629" si="636">SUM(E1630:E1633)</f>
        <v>0</v>
      </c>
      <c r="F1629" s="152">
        <f t="shared" si="633"/>
        <v>112.78688524590163</v>
      </c>
    </row>
    <row r="1630" spans="1:6" s="28" customFormat="1" x14ac:dyDescent="0.2">
      <c r="A1630" s="43">
        <v>411100</v>
      </c>
      <c r="B1630" s="44" t="s">
        <v>358</v>
      </c>
      <c r="C1630" s="53">
        <v>1250300</v>
      </c>
      <c r="D1630" s="45">
        <v>1400000</v>
      </c>
      <c r="E1630" s="53">
        <v>0</v>
      </c>
      <c r="F1630" s="148">
        <f t="shared" si="633"/>
        <v>111.9731264496521</v>
      </c>
    </row>
    <row r="1631" spans="1:6" s="28" customFormat="1" ht="40.5" x14ac:dyDescent="0.2">
      <c r="A1631" s="43">
        <v>411200</v>
      </c>
      <c r="B1631" s="44" t="s">
        <v>487</v>
      </c>
      <c r="C1631" s="53">
        <v>66000</v>
      </c>
      <c r="D1631" s="45">
        <v>70000</v>
      </c>
      <c r="E1631" s="53">
        <v>0</v>
      </c>
      <c r="F1631" s="148">
        <f t="shared" si="633"/>
        <v>106.06060606060606</v>
      </c>
    </row>
    <row r="1632" spans="1:6" s="28" customFormat="1" ht="40.5" x14ac:dyDescent="0.2">
      <c r="A1632" s="43">
        <v>411300</v>
      </c>
      <c r="B1632" s="44" t="s">
        <v>359</v>
      </c>
      <c r="C1632" s="53">
        <v>35000</v>
      </c>
      <c r="D1632" s="45">
        <v>55000</v>
      </c>
      <c r="E1632" s="53">
        <v>0</v>
      </c>
      <c r="F1632" s="148">
        <f t="shared" si="633"/>
        <v>157.14285714285714</v>
      </c>
    </row>
    <row r="1633" spans="1:6" s="28" customFormat="1" x14ac:dyDescent="0.2">
      <c r="A1633" s="43">
        <v>411400</v>
      </c>
      <c r="B1633" s="44" t="s">
        <v>360</v>
      </c>
      <c r="C1633" s="53">
        <v>21200</v>
      </c>
      <c r="D1633" s="45">
        <v>23000</v>
      </c>
      <c r="E1633" s="53">
        <v>0</v>
      </c>
      <c r="F1633" s="148">
        <f t="shared" si="633"/>
        <v>108.49056603773586</v>
      </c>
    </row>
    <row r="1634" spans="1:6" s="28" customFormat="1" x14ac:dyDescent="0.2">
      <c r="A1634" s="41">
        <v>412000</v>
      </c>
      <c r="B1634" s="46" t="s">
        <v>479</v>
      </c>
      <c r="C1634" s="40">
        <f>SUM(C1635:C1643)</f>
        <v>79400</v>
      </c>
      <c r="D1634" s="40">
        <f>SUM(D1635:D1643)</f>
        <v>95400</v>
      </c>
      <c r="E1634" s="40">
        <f>SUM(E1635:E1643)</f>
        <v>0</v>
      </c>
      <c r="F1634" s="152">
        <f t="shared" si="633"/>
        <v>120.15113350125945</v>
      </c>
    </row>
    <row r="1635" spans="1:6" s="28" customFormat="1" ht="40.5" x14ac:dyDescent="0.2">
      <c r="A1635" s="43">
        <v>412200</v>
      </c>
      <c r="B1635" s="44" t="s">
        <v>488</v>
      </c>
      <c r="C1635" s="53">
        <v>30000</v>
      </c>
      <c r="D1635" s="45">
        <v>40000</v>
      </c>
      <c r="E1635" s="53">
        <v>0</v>
      </c>
      <c r="F1635" s="148">
        <f t="shared" si="633"/>
        <v>133.33333333333331</v>
      </c>
    </row>
    <row r="1636" spans="1:6" s="28" customFormat="1" x14ac:dyDescent="0.2">
      <c r="A1636" s="43">
        <v>412300</v>
      </c>
      <c r="B1636" s="44" t="s">
        <v>362</v>
      </c>
      <c r="C1636" s="53">
        <v>7000</v>
      </c>
      <c r="D1636" s="45">
        <v>9000</v>
      </c>
      <c r="E1636" s="53">
        <v>0</v>
      </c>
      <c r="F1636" s="148">
        <f t="shared" si="633"/>
        <v>128.57142857142858</v>
      </c>
    </row>
    <row r="1637" spans="1:6" s="28" customFormat="1" x14ac:dyDescent="0.2">
      <c r="A1637" s="43">
        <v>412500</v>
      </c>
      <c r="B1637" s="44" t="s">
        <v>364</v>
      </c>
      <c r="C1637" s="53">
        <v>10000</v>
      </c>
      <c r="D1637" s="45">
        <v>10000</v>
      </c>
      <c r="E1637" s="53">
        <v>0</v>
      </c>
      <c r="F1637" s="148">
        <f t="shared" si="633"/>
        <v>100</v>
      </c>
    </row>
    <row r="1638" spans="1:6" s="28" customFormat="1" x14ac:dyDescent="0.2">
      <c r="A1638" s="43">
        <v>412600</v>
      </c>
      <c r="B1638" s="44" t="s">
        <v>489</v>
      </c>
      <c r="C1638" s="53">
        <v>16000</v>
      </c>
      <c r="D1638" s="45">
        <v>20000</v>
      </c>
      <c r="E1638" s="53">
        <v>0</v>
      </c>
      <c r="F1638" s="148">
        <f t="shared" si="633"/>
        <v>125</v>
      </c>
    </row>
    <row r="1639" spans="1:6" s="28" customFormat="1" x14ac:dyDescent="0.2">
      <c r="A1639" s="43">
        <v>412700</v>
      </c>
      <c r="B1639" s="44" t="s">
        <v>476</v>
      </c>
      <c r="C1639" s="53">
        <v>9000</v>
      </c>
      <c r="D1639" s="45">
        <v>9000</v>
      </c>
      <c r="E1639" s="53">
        <v>0</v>
      </c>
      <c r="F1639" s="148">
        <f t="shared" si="633"/>
        <v>100</v>
      </c>
    </row>
    <row r="1640" spans="1:6" s="28" customFormat="1" x14ac:dyDescent="0.2">
      <c r="A1640" s="43">
        <v>412900</v>
      </c>
      <c r="B1640" s="48" t="s">
        <v>721</v>
      </c>
      <c r="C1640" s="53">
        <v>2000</v>
      </c>
      <c r="D1640" s="45">
        <v>2000</v>
      </c>
      <c r="E1640" s="53">
        <v>0</v>
      </c>
      <c r="F1640" s="148">
        <f t="shared" si="633"/>
        <v>100</v>
      </c>
    </row>
    <row r="1641" spans="1:6" s="28" customFormat="1" x14ac:dyDescent="0.2">
      <c r="A1641" s="43">
        <v>412900</v>
      </c>
      <c r="B1641" s="48" t="s">
        <v>722</v>
      </c>
      <c r="C1641" s="53">
        <v>2600</v>
      </c>
      <c r="D1641" s="45">
        <v>2600</v>
      </c>
      <c r="E1641" s="53">
        <v>0</v>
      </c>
      <c r="F1641" s="148">
        <f t="shared" si="633"/>
        <v>100</v>
      </c>
    </row>
    <row r="1642" spans="1:6" s="28" customFormat="1" x14ac:dyDescent="0.2">
      <c r="A1642" s="43">
        <v>412900</v>
      </c>
      <c r="B1642" s="48" t="s">
        <v>723</v>
      </c>
      <c r="C1642" s="53">
        <v>2500</v>
      </c>
      <c r="D1642" s="45">
        <v>2500</v>
      </c>
      <c r="E1642" s="53">
        <v>0</v>
      </c>
      <c r="F1642" s="148">
        <f t="shared" si="633"/>
        <v>100</v>
      </c>
    </row>
    <row r="1643" spans="1:6" s="28" customFormat="1" x14ac:dyDescent="0.2">
      <c r="A1643" s="43">
        <v>412900</v>
      </c>
      <c r="B1643" s="44" t="s">
        <v>705</v>
      </c>
      <c r="C1643" s="53">
        <v>300</v>
      </c>
      <c r="D1643" s="45">
        <v>300</v>
      </c>
      <c r="E1643" s="53">
        <v>0</v>
      </c>
      <c r="F1643" s="148">
        <f t="shared" si="633"/>
        <v>100</v>
      </c>
    </row>
    <row r="1644" spans="1:6" s="28" customFormat="1" x14ac:dyDescent="0.2">
      <c r="A1644" s="41">
        <v>510000</v>
      </c>
      <c r="B1644" s="46" t="s">
        <v>423</v>
      </c>
      <c r="C1644" s="40">
        <f t="shared" ref="C1644" si="637">C1645+C1647</f>
        <v>26500</v>
      </c>
      <c r="D1644" s="40">
        <f t="shared" ref="D1644" si="638">D1645+D1647</f>
        <v>11500</v>
      </c>
      <c r="E1644" s="40">
        <f t="shared" ref="E1644" si="639">E1645+E1647</f>
        <v>0</v>
      </c>
      <c r="F1644" s="152">
        <f t="shared" si="633"/>
        <v>43.39622641509434</v>
      </c>
    </row>
    <row r="1645" spans="1:6" s="28" customFormat="1" x14ac:dyDescent="0.2">
      <c r="A1645" s="41">
        <v>511000</v>
      </c>
      <c r="B1645" s="46" t="s">
        <v>424</v>
      </c>
      <c r="C1645" s="40">
        <f t="shared" ref="C1645" si="640">SUM(C1646:C1646)</f>
        <v>25000</v>
      </c>
      <c r="D1645" s="40">
        <f>SUM(D1646:D1646)</f>
        <v>10000</v>
      </c>
      <c r="E1645" s="40">
        <f t="shared" ref="E1645" si="641">SUM(E1646:E1646)</f>
        <v>0</v>
      </c>
      <c r="F1645" s="152">
        <f t="shared" si="633"/>
        <v>40</v>
      </c>
    </row>
    <row r="1646" spans="1:6" s="28" customFormat="1" x14ac:dyDescent="0.2">
      <c r="A1646" s="43">
        <v>511300</v>
      </c>
      <c r="B1646" s="44" t="s">
        <v>427</v>
      </c>
      <c r="C1646" s="53">
        <v>25000</v>
      </c>
      <c r="D1646" s="45">
        <v>10000</v>
      </c>
      <c r="E1646" s="53">
        <v>0</v>
      </c>
      <c r="F1646" s="148">
        <f t="shared" si="633"/>
        <v>40</v>
      </c>
    </row>
    <row r="1647" spans="1:6" s="50" customFormat="1" x14ac:dyDescent="0.2">
      <c r="A1647" s="41">
        <v>516000</v>
      </c>
      <c r="B1647" s="46" t="s">
        <v>434</v>
      </c>
      <c r="C1647" s="40">
        <f t="shared" ref="C1647" si="642">C1648</f>
        <v>1500</v>
      </c>
      <c r="D1647" s="40">
        <f>D1648</f>
        <v>1500</v>
      </c>
      <c r="E1647" s="40">
        <f t="shared" ref="E1647" si="643">E1648</f>
        <v>0</v>
      </c>
      <c r="F1647" s="152">
        <f t="shared" si="633"/>
        <v>100</v>
      </c>
    </row>
    <row r="1648" spans="1:6" s="28" customFormat="1" x14ac:dyDescent="0.2">
      <c r="A1648" s="43">
        <v>516100</v>
      </c>
      <c r="B1648" s="44" t="s">
        <v>434</v>
      </c>
      <c r="C1648" s="53">
        <v>1500</v>
      </c>
      <c r="D1648" s="45">
        <v>1500</v>
      </c>
      <c r="E1648" s="53">
        <v>0</v>
      </c>
      <c r="F1648" s="148">
        <f t="shared" si="633"/>
        <v>100</v>
      </c>
    </row>
    <row r="1649" spans="1:6" s="50" customFormat="1" x14ac:dyDescent="0.2">
      <c r="A1649" s="41">
        <v>630000</v>
      </c>
      <c r="B1649" s="46" t="s">
        <v>464</v>
      </c>
      <c r="C1649" s="40">
        <f>0+C1650</f>
        <v>50000</v>
      </c>
      <c r="D1649" s="40">
        <f>0+D1650</f>
        <v>50000</v>
      </c>
      <c r="E1649" s="40">
        <f>0+E1650</f>
        <v>0</v>
      </c>
      <c r="F1649" s="152">
        <f t="shared" si="633"/>
        <v>100</v>
      </c>
    </row>
    <row r="1650" spans="1:6" s="50" customFormat="1" x14ac:dyDescent="0.2">
      <c r="A1650" s="41">
        <v>638000</v>
      </c>
      <c r="B1650" s="46" t="s">
        <v>397</v>
      </c>
      <c r="C1650" s="40">
        <f t="shared" ref="C1650" si="644">C1651</f>
        <v>50000</v>
      </c>
      <c r="D1650" s="40">
        <f>D1651</f>
        <v>50000</v>
      </c>
      <c r="E1650" s="40">
        <f t="shared" ref="E1650" si="645">E1651</f>
        <v>0</v>
      </c>
      <c r="F1650" s="152">
        <f t="shared" si="633"/>
        <v>100</v>
      </c>
    </row>
    <row r="1651" spans="1:6" s="28" customFormat="1" x14ac:dyDescent="0.2">
      <c r="A1651" s="43">
        <v>638100</v>
      </c>
      <c r="B1651" s="44" t="s">
        <v>469</v>
      </c>
      <c r="C1651" s="53">
        <v>50000</v>
      </c>
      <c r="D1651" s="45">
        <v>50000</v>
      </c>
      <c r="E1651" s="53">
        <v>0</v>
      </c>
      <c r="F1651" s="148">
        <f t="shared" si="633"/>
        <v>100</v>
      </c>
    </row>
    <row r="1652" spans="1:6" s="50" customFormat="1" x14ac:dyDescent="0.2">
      <c r="A1652" s="85"/>
      <c r="B1652" s="46" t="s">
        <v>946</v>
      </c>
      <c r="C1652" s="40">
        <f>C1628+C1644+C1649</f>
        <v>1528400</v>
      </c>
      <c r="D1652" s="40">
        <f>D1628+D1644+D1649</f>
        <v>1704900</v>
      </c>
      <c r="E1652" s="40">
        <f>E1628+E1644+E1649</f>
        <v>0</v>
      </c>
      <c r="F1652" s="154">
        <f t="shared" si="633"/>
        <v>111.54802407746662</v>
      </c>
    </row>
    <row r="1653" spans="1:6" s="28" customFormat="1" x14ac:dyDescent="0.2">
      <c r="A1653" s="43"/>
      <c r="B1653" s="44"/>
      <c r="C1653" s="45"/>
      <c r="D1653" s="45"/>
      <c r="E1653" s="45"/>
      <c r="F1653" s="147"/>
    </row>
    <row r="1654" spans="1:6" s="28" customFormat="1" ht="45" customHeight="1" x14ac:dyDescent="0.2">
      <c r="A1654" s="288" t="s">
        <v>947</v>
      </c>
      <c r="B1654" s="288"/>
      <c r="C1654" s="288"/>
      <c r="D1654" s="288"/>
      <c r="E1654" s="288"/>
      <c r="F1654" s="288"/>
    </row>
    <row r="1655" spans="1:6" s="28" customFormat="1" x14ac:dyDescent="0.2">
      <c r="A1655" s="43" t="s">
        <v>513</v>
      </c>
      <c r="B1655" s="44"/>
      <c r="C1655" s="45"/>
      <c r="D1655" s="45"/>
      <c r="E1655" s="45"/>
      <c r="F1655" s="147"/>
    </row>
    <row r="1656" spans="1:6" s="28" customFormat="1" x14ac:dyDescent="0.2">
      <c r="A1656" s="43" t="s">
        <v>771</v>
      </c>
      <c r="B1656" s="44"/>
      <c r="C1656" s="45"/>
      <c r="D1656" s="45"/>
      <c r="E1656" s="45"/>
      <c r="F1656" s="147"/>
    </row>
    <row r="1657" spans="1:6" s="28" customFormat="1" x14ac:dyDescent="0.2">
      <c r="A1657" s="43" t="s">
        <v>598</v>
      </c>
      <c r="B1657" s="44"/>
      <c r="C1657" s="45"/>
      <c r="D1657" s="45"/>
      <c r="E1657" s="45"/>
      <c r="F1657" s="147"/>
    </row>
    <row r="1658" spans="1:6" s="28" customFormat="1" x14ac:dyDescent="0.2">
      <c r="A1658" s="43"/>
      <c r="B1658" s="44"/>
      <c r="C1658" s="45"/>
      <c r="D1658" s="45"/>
      <c r="E1658" s="45"/>
      <c r="F1658" s="147"/>
    </row>
    <row r="1659" spans="1:6" s="28" customFormat="1" x14ac:dyDescent="0.2">
      <c r="A1659" s="41">
        <v>410000</v>
      </c>
      <c r="B1659" s="42" t="s">
        <v>357</v>
      </c>
      <c r="C1659" s="40">
        <f t="shared" ref="C1659" si="646">C1660+C1665</f>
        <v>2448199.9999999995</v>
      </c>
      <c r="D1659" s="40">
        <f t="shared" ref="D1659" si="647">D1660+D1665</f>
        <v>2518700</v>
      </c>
      <c r="E1659" s="40">
        <f t="shared" ref="E1659" si="648">E1660+E1665</f>
        <v>0</v>
      </c>
      <c r="F1659" s="152">
        <f t="shared" ref="F1659:F1687" si="649">D1659/C1659*100</f>
        <v>102.87966669389759</v>
      </c>
    </row>
    <row r="1660" spans="1:6" s="28" customFormat="1" x14ac:dyDescent="0.2">
      <c r="A1660" s="41">
        <v>411000</v>
      </c>
      <c r="B1660" s="42" t="s">
        <v>474</v>
      </c>
      <c r="C1660" s="40">
        <f t="shared" ref="C1660" si="650">SUM(C1661:C1664)</f>
        <v>2186499.9999999995</v>
      </c>
      <c r="D1660" s="40">
        <f t="shared" ref="D1660" si="651">SUM(D1661:D1664)</f>
        <v>2240000</v>
      </c>
      <c r="E1660" s="40">
        <f t="shared" ref="E1660" si="652">SUM(E1661:E1664)</f>
        <v>0</v>
      </c>
      <c r="F1660" s="152">
        <f t="shared" si="649"/>
        <v>102.44683283786875</v>
      </c>
    </row>
    <row r="1661" spans="1:6" s="28" customFormat="1" x14ac:dyDescent="0.2">
      <c r="A1661" s="43">
        <v>411100</v>
      </c>
      <c r="B1661" s="44" t="s">
        <v>358</v>
      </c>
      <c r="C1661" s="53">
        <v>2068499.9999999995</v>
      </c>
      <c r="D1661" s="45">
        <v>2100000</v>
      </c>
      <c r="E1661" s="53">
        <v>0</v>
      </c>
      <c r="F1661" s="148">
        <f t="shared" si="649"/>
        <v>101.52284263959392</v>
      </c>
    </row>
    <row r="1662" spans="1:6" s="28" customFormat="1" ht="40.5" x14ac:dyDescent="0.2">
      <c r="A1662" s="43">
        <v>411200</v>
      </c>
      <c r="B1662" s="44" t="s">
        <v>487</v>
      </c>
      <c r="C1662" s="53">
        <v>85000.000000000029</v>
      </c>
      <c r="D1662" s="45">
        <v>90000</v>
      </c>
      <c r="E1662" s="53">
        <v>0</v>
      </c>
      <c r="F1662" s="148">
        <f t="shared" si="649"/>
        <v>105.88235294117642</v>
      </c>
    </row>
    <row r="1663" spans="1:6" s="28" customFormat="1" ht="40.5" x14ac:dyDescent="0.2">
      <c r="A1663" s="43">
        <v>411300</v>
      </c>
      <c r="B1663" s="44" t="s">
        <v>359</v>
      </c>
      <c r="C1663" s="53">
        <v>27999.999999999964</v>
      </c>
      <c r="D1663" s="45">
        <v>40000</v>
      </c>
      <c r="E1663" s="53">
        <v>0</v>
      </c>
      <c r="F1663" s="148">
        <f t="shared" si="649"/>
        <v>142.85714285714303</v>
      </c>
    </row>
    <row r="1664" spans="1:6" s="28" customFormat="1" x14ac:dyDescent="0.2">
      <c r="A1664" s="43">
        <v>411400</v>
      </c>
      <c r="B1664" s="44" t="s">
        <v>360</v>
      </c>
      <c r="C1664" s="53">
        <v>4999.9999999999982</v>
      </c>
      <c r="D1664" s="45">
        <v>10000</v>
      </c>
      <c r="E1664" s="53">
        <v>0</v>
      </c>
      <c r="F1664" s="148">
        <f t="shared" si="649"/>
        <v>200.00000000000009</v>
      </c>
    </row>
    <row r="1665" spans="1:6" s="28" customFormat="1" x14ac:dyDescent="0.2">
      <c r="A1665" s="41">
        <v>412000</v>
      </c>
      <c r="B1665" s="46" t="s">
        <v>479</v>
      </c>
      <c r="C1665" s="40">
        <f>SUM(C1666:C1675)</f>
        <v>261700.00000000003</v>
      </c>
      <c r="D1665" s="40">
        <f>SUM(D1666:D1675)</f>
        <v>278700</v>
      </c>
      <c r="E1665" s="40">
        <f>SUM(E1666:E1675)</f>
        <v>0</v>
      </c>
      <c r="F1665" s="152">
        <f t="shared" si="649"/>
        <v>106.4959877722583</v>
      </c>
    </row>
    <row r="1666" spans="1:6" s="28" customFormat="1" ht="40.5" x14ac:dyDescent="0.2">
      <c r="A1666" s="43">
        <v>412200</v>
      </c>
      <c r="B1666" s="44" t="s">
        <v>488</v>
      </c>
      <c r="C1666" s="53">
        <v>67000</v>
      </c>
      <c r="D1666" s="45">
        <v>77000</v>
      </c>
      <c r="E1666" s="53">
        <v>0</v>
      </c>
      <c r="F1666" s="148">
        <f t="shared" si="649"/>
        <v>114.92537313432835</v>
      </c>
    </row>
    <row r="1667" spans="1:6" s="28" customFormat="1" x14ac:dyDescent="0.2">
      <c r="A1667" s="43">
        <v>412300</v>
      </c>
      <c r="B1667" s="44" t="s">
        <v>362</v>
      </c>
      <c r="C1667" s="53">
        <v>15000</v>
      </c>
      <c r="D1667" s="45">
        <v>15000</v>
      </c>
      <c r="E1667" s="53">
        <v>0</v>
      </c>
      <c r="F1667" s="148">
        <f t="shared" si="649"/>
        <v>100</v>
      </c>
    </row>
    <row r="1668" spans="1:6" s="28" customFormat="1" x14ac:dyDescent="0.2">
      <c r="A1668" s="43">
        <v>412500</v>
      </c>
      <c r="B1668" s="44" t="s">
        <v>364</v>
      </c>
      <c r="C1668" s="53">
        <v>20000.000000000004</v>
      </c>
      <c r="D1668" s="45">
        <v>20000</v>
      </c>
      <c r="E1668" s="53">
        <v>0</v>
      </c>
      <c r="F1668" s="148">
        <f t="shared" si="649"/>
        <v>99.999999999999972</v>
      </c>
    </row>
    <row r="1669" spans="1:6" s="28" customFormat="1" x14ac:dyDescent="0.2">
      <c r="A1669" s="43">
        <v>412600</v>
      </c>
      <c r="B1669" s="44" t="s">
        <v>489</v>
      </c>
      <c r="C1669" s="53">
        <v>48000.000000000022</v>
      </c>
      <c r="D1669" s="45">
        <v>55000</v>
      </c>
      <c r="E1669" s="53">
        <v>0</v>
      </c>
      <c r="F1669" s="148">
        <f t="shared" si="649"/>
        <v>114.58333333333329</v>
      </c>
    </row>
    <row r="1670" spans="1:6" s="28" customFormat="1" x14ac:dyDescent="0.2">
      <c r="A1670" s="43">
        <v>412700</v>
      </c>
      <c r="B1670" s="44" t="s">
        <v>476</v>
      </c>
      <c r="C1670" s="53">
        <v>100000</v>
      </c>
      <c r="D1670" s="45">
        <v>100000</v>
      </c>
      <c r="E1670" s="53">
        <v>0</v>
      </c>
      <c r="F1670" s="148">
        <f t="shared" si="649"/>
        <v>100</v>
      </c>
    </row>
    <row r="1671" spans="1:6" s="28" customFormat="1" x14ac:dyDescent="0.2">
      <c r="A1671" s="43">
        <v>412900</v>
      </c>
      <c r="B1671" s="48" t="s">
        <v>888</v>
      </c>
      <c r="C1671" s="53">
        <v>500</v>
      </c>
      <c r="D1671" s="45">
        <v>500</v>
      </c>
      <c r="E1671" s="53">
        <v>0</v>
      </c>
      <c r="F1671" s="148">
        <f t="shared" si="649"/>
        <v>100</v>
      </c>
    </row>
    <row r="1672" spans="1:6" s="28" customFormat="1" x14ac:dyDescent="0.2">
      <c r="A1672" s="43">
        <v>412900</v>
      </c>
      <c r="B1672" s="48" t="s">
        <v>703</v>
      </c>
      <c r="C1672" s="53">
        <v>4000</v>
      </c>
      <c r="D1672" s="45">
        <v>4000</v>
      </c>
      <c r="E1672" s="53">
        <v>0</v>
      </c>
      <c r="F1672" s="148">
        <f t="shared" si="649"/>
        <v>100</v>
      </c>
    </row>
    <row r="1673" spans="1:6" s="28" customFormat="1" x14ac:dyDescent="0.2">
      <c r="A1673" s="43">
        <v>412900</v>
      </c>
      <c r="B1673" s="48" t="s">
        <v>721</v>
      </c>
      <c r="C1673" s="53">
        <v>1700</v>
      </c>
      <c r="D1673" s="45">
        <v>1700</v>
      </c>
      <c r="E1673" s="53">
        <v>0</v>
      </c>
      <c r="F1673" s="148">
        <f t="shared" si="649"/>
        <v>100</v>
      </c>
    </row>
    <row r="1674" spans="1:6" s="28" customFormat="1" x14ac:dyDescent="0.2">
      <c r="A1674" s="43">
        <v>412900</v>
      </c>
      <c r="B1674" s="48" t="s">
        <v>722</v>
      </c>
      <c r="C1674" s="53">
        <v>1000</v>
      </c>
      <c r="D1674" s="45">
        <v>1000</v>
      </c>
      <c r="E1674" s="53">
        <v>0</v>
      </c>
      <c r="F1674" s="148">
        <f t="shared" si="649"/>
        <v>100</v>
      </c>
    </row>
    <row r="1675" spans="1:6" s="28" customFormat="1" x14ac:dyDescent="0.2">
      <c r="A1675" s="43">
        <v>412900</v>
      </c>
      <c r="B1675" s="48" t="s">
        <v>723</v>
      </c>
      <c r="C1675" s="53">
        <v>4500</v>
      </c>
      <c r="D1675" s="45">
        <v>4500</v>
      </c>
      <c r="E1675" s="53">
        <v>0</v>
      </c>
      <c r="F1675" s="148">
        <f t="shared" si="649"/>
        <v>100</v>
      </c>
    </row>
    <row r="1676" spans="1:6" s="28" customFormat="1" x14ac:dyDescent="0.2">
      <c r="A1676" s="41">
        <v>510000</v>
      </c>
      <c r="B1676" s="46" t="s">
        <v>423</v>
      </c>
      <c r="C1676" s="40">
        <f>C1677+C1679</f>
        <v>28000</v>
      </c>
      <c r="D1676" s="40">
        <f>D1677+D1679</f>
        <v>63000</v>
      </c>
      <c r="E1676" s="40">
        <f>E1677+E1679</f>
        <v>0</v>
      </c>
      <c r="F1676" s="152">
        <f t="shared" si="649"/>
        <v>225</v>
      </c>
    </row>
    <row r="1677" spans="1:6" s="28" customFormat="1" x14ac:dyDescent="0.2">
      <c r="A1677" s="41">
        <v>511000</v>
      </c>
      <c r="B1677" s="46" t="s">
        <v>424</v>
      </c>
      <c r="C1677" s="40">
        <f t="shared" ref="C1677" si="653">SUM(C1678:C1678)</f>
        <v>25000</v>
      </c>
      <c r="D1677" s="40">
        <f>SUM(D1678:D1678)</f>
        <v>60000</v>
      </c>
      <c r="E1677" s="40">
        <f t="shared" ref="E1677" si="654">SUM(E1678:E1678)</f>
        <v>0</v>
      </c>
      <c r="F1677" s="152">
        <f t="shared" si="649"/>
        <v>240</v>
      </c>
    </row>
    <row r="1678" spans="1:6" s="28" customFormat="1" x14ac:dyDescent="0.2">
      <c r="A1678" s="43">
        <v>511300</v>
      </c>
      <c r="B1678" s="44" t="s">
        <v>427</v>
      </c>
      <c r="C1678" s="53">
        <v>25000</v>
      </c>
      <c r="D1678" s="45">
        <v>60000</v>
      </c>
      <c r="E1678" s="53">
        <v>0</v>
      </c>
      <c r="F1678" s="148">
        <f t="shared" si="649"/>
        <v>240</v>
      </c>
    </row>
    <row r="1679" spans="1:6" s="50" customFormat="1" x14ac:dyDescent="0.2">
      <c r="A1679" s="41">
        <v>516000</v>
      </c>
      <c r="B1679" s="46" t="s">
        <v>434</v>
      </c>
      <c r="C1679" s="40">
        <f t="shared" ref="C1679" si="655">C1680</f>
        <v>3000</v>
      </c>
      <c r="D1679" s="40">
        <f>D1680</f>
        <v>3000</v>
      </c>
      <c r="E1679" s="40">
        <f t="shared" ref="E1679" si="656">E1680</f>
        <v>0</v>
      </c>
      <c r="F1679" s="152">
        <f t="shared" si="649"/>
        <v>100</v>
      </c>
    </row>
    <row r="1680" spans="1:6" s="28" customFormat="1" x14ac:dyDescent="0.2">
      <c r="A1680" s="43">
        <v>516100</v>
      </c>
      <c r="B1680" s="44" t="s">
        <v>434</v>
      </c>
      <c r="C1680" s="53">
        <v>3000</v>
      </c>
      <c r="D1680" s="45">
        <v>3000</v>
      </c>
      <c r="E1680" s="53">
        <v>0</v>
      </c>
      <c r="F1680" s="148">
        <f t="shared" si="649"/>
        <v>100</v>
      </c>
    </row>
    <row r="1681" spans="1:6" s="50" customFormat="1" x14ac:dyDescent="0.2">
      <c r="A1681" s="41">
        <v>630000</v>
      </c>
      <c r="B1681" s="46" t="s">
        <v>464</v>
      </c>
      <c r="C1681" s="40">
        <f t="shared" ref="C1681" si="657">C1682+C1684</f>
        <v>31500</v>
      </c>
      <c r="D1681" s="40">
        <f t="shared" ref="D1681" si="658">D1682+D1684</f>
        <v>10000</v>
      </c>
      <c r="E1681" s="40">
        <f t="shared" ref="E1681" si="659">E1682+E1684</f>
        <v>0</v>
      </c>
      <c r="F1681" s="152">
        <f t="shared" si="649"/>
        <v>31.746031746031743</v>
      </c>
    </row>
    <row r="1682" spans="1:6" s="50" customFormat="1" x14ac:dyDescent="0.2">
      <c r="A1682" s="41">
        <v>631000</v>
      </c>
      <c r="B1682" s="46" t="s">
        <v>396</v>
      </c>
      <c r="C1682" s="40">
        <f t="shared" ref="C1682" si="660">C1683</f>
        <v>29000</v>
      </c>
      <c r="D1682" s="40">
        <f>D1683</f>
        <v>0</v>
      </c>
      <c r="E1682" s="40">
        <f t="shared" ref="E1682" si="661">E1683</f>
        <v>0</v>
      </c>
      <c r="F1682" s="152">
        <f t="shared" si="649"/>
        <v>0</v>
      </c>
    </row>
    <row r="1683" spans="1:6" s="28" customFormat="1" x14ac:dyDescent="0.2">
      <c r="A1683" s="51">
        <v>631900</v>
      </c>
      <c r="B1683" s="44" t="s">
        <v>744</v>
      </c>
      <c r="C1683" s="53">
        <v>29000</v>
      </c>
      <c r="D1683" s="45">
        <v>0</v>
      </c>
      <c r="E1683" s="53">
        <v>0</v>
      </c>
      <c r="F1683" s="148">
        <f t="shared" si="649"/>
        <v>0</v>
      </c>
    </row>
    <row r="1684" spans="1:6" s="50" customFormat="1" x14ac:dyDescent="0.2">
      <c r="A1684" s="41">
        <v>638000</v>
      </c>
      <c r="B1684" s="46" t="s">
        <v>397</v>
      </c>
      <c r="C1684" s="40">
        <f t="shared" ref="C1684" si="662">C1685</f>
        <v>2500</v>
      </c>
      <c r="D1684" s="40">
        <f>D1685</f>
        <v>10000</v>
      </c>
      <c r="E1684" s="40">
        <f t="shared" ref="E1684" si="663">E1685</f>
        <v>0</v>
      </c>
      <c r="F1684" s="152">
        <f t="shared" si="649"/>
        <v>400</v>
      </c>
    </row>
    <row r="1685" spans="1:6" s="28" customFormat="1" x14ac:dyDescent="0.2">
      <c r="A1685" s="43">
        <v>638100</v>
      </c>
      <c r="B1685" s="44" t="s">
        <v>469</v>
      </c>
      <c r="C1685" s="53">
        <v>2500</v>
      </c>
      <c r="D1685" s="45">
        <v>10000</v>
      </c>
      <c r="E1685" s="53">
        <v>0</v>
      </c>
      <c r="F1685" s="148">
        <f t="shared" si="649"/>
        <v>400</v>
      </c>
    </row>
    <row r="1686" spans="1:6" s="28" customFormat="1" ht="40.5" x14ac:dyDescent="0.2">
      <c r="A1686" s="85"/>
      <c r="B1686" s="46" t="s">
        <v>948</v>
      </c>
      <c r="C1686" s="40">
        <f>C1659+C1676+C1681</f>
        <v>2507699.9999999995</v>
      </c>
      <c r="D1686" s="40">
        <f>D1659+D1676+D1681</f>
        <v>2591700</v>
      </c>
      <c r="E1686" s="40">
        <f>E1659+E1676+E1681</f>
        <v>0</v>
      </c>
      <c r="F1686" s="154">
        <f t="shared" si="649"/>
        <v>103.3496829764326</v>
      </c>
    </row>
    <row r="1687" spans="1:6" s="28" customFormat="1" x14ac:dyDescent="0.2">
      <c r="A1687" s="82"/>
      <c r="B1687" s="76" t="s">
        <v>646</v>
      </c>
      <c r="C1687" s="80">
        <f>C1652+C1686</f>
        <v>4036099.9999999995</v>
      </c>
      <c r="D1687" s="80">
        <f>D1652+D1686</f>
        <v>4296600</v>
      </c>
      <c r="E1687" s="80">
        <f>E1652+E1686</f>
        <v>0</v>
      </c>
      <c r="F1687" s="153">
        <f t="shared" si="649"/>
        <v>106.4542503902282</v>
      </c>
    </row>
    <row r="1688" spans="1:6" s="28" customFormat="1" x14ac:dyDescent="0.2">
      <c r="A1688" s="61"/>
      <c r="B1688" s="39"/>
      <c r="C1688" s="62"/>
      <c r="D1688" s="62"/>
      <c r="E1688" s="62"/>
      <c r="F1688" s="149"/>
    </row>
    <row r="1689" spans="1:6" s="28" customFormat="1" x14ac:dyDescent="0.2">
      <c r="A1689" s="38"/>
      <c r="B1689" s="39"/>
      <c r="C1689" s="45"/>
      <c r="D1689" s="45"/>
      <c r="E1689" s="45"/>
      <c r="F1689" s="147"/>
    </row>
    <row r="1690" spans="1:6" s="28" customFormat="1" x14ac:dyDescent="0.2">
      <c r="A1690" s="43" t="s">
        <v>949</v>
      </c>
      <c r="B1690" s="46"/>
      <c r="C1690" s="45"/>
      <c r="D1690" s="45"/>
      <c r="E1690" s="45"/>
      <c r="F1690" s="147"/>
    </row>
    <row r="1691" spans="1:6" s="28" customFormat="1" x14ac:dyDescent="0.2">
      <c r="A1691" s="43" t="s">
        <v>513</v>
      </c>
      <c r="B1691" s="46"/>
      <c r="C1691" s="45"/>
      <c r="D1691" s="45"/>
      <c r="E1691" s="45"/>
      <c r="F1691" s="147"/>
    </row>
    <row r="1692" spans="1:6" s="28" customFormat="1" x14ac:dyDescent="0.2">
      <c r="A1692" s="43" t="s">
        <v>772</v>
      </c>
      <c r="B1692" s="46"/>
      <c r="C1692" s="45"/>
      <c r="D1692" s="45"/>
      <c r="E1692" s="45"/>
      <c r="F1692" s="147"/>
    </row>
    <row r="1693" spans="1:6" s="28" customFormat="1" x14ac:dyDescent="0.2">
      <c r="A1693" s="43" t="s">
        <v>579</v>
      </c>
      <c r="B1693" s="46"/>
      <c r="C1693" s="45"/>
      <c r="D1693" s="45"/>
      <c r="E1693" s="45"/>
      <c r="F1693" s="147"/>
    </row>
    <row r="1694" spans="1:6" s="28" customFormat="1" x14ac:dyDescent="0.2">
      <c r="A1694" s="43"/>
      <c r="B1694" s="72"/>
      <c r="C1694" s="62"/>
      <c r="D1694" s="62"/>
      <c r="E1694" s="62"/>
      <c r="F1694" s="149"/>
    </row>
    <row r="1695" spans="1:6" s="28" customFormat="1" x14ac:dyDescent="0.2">
      <c r="A1695" s="41">
        <v>410000</v>
      </c>
      <c r="B1695" s="42" t="s">
        <v>357</v>
      </c>
      <c r="C1695" s="40">
        <f>C1696+C1701+C1713</f>
        <v>6323200</v>
      </c>
      <c r="D1695" s="40">
        <f>D1696+D1701+D1713</f>
        <v>6830000</v>
      </c>
      <c r="E1695" s="40">
        <f>E1696+E1701+E1713</f>
        <v>0</v>
      </c>
      <c r="F1695" s="152">
        <f t="shared" ref="F1695:F1723" si="664">D1695/C1695*100</f>
        <v>108.01492914979758</v>
      </c>
    </row>
    <row r="1696" spans="1:6" s="28" customFormat="1" x14ac:dyDescent="0.2">
      <c r="A1696" s="41">
        <v>411000</v>
      </c>
      <c r="B1696" s="42" t="s">
        <v>474</v>
      </c>
      <c r="C1696" s="40">
        <f t="shared" ref="C1696" si="665">SUM(C1697:C1700)</f>
        <v>5845000</v>
      </c>
      <c r="D1696" s="40">
        <f t="shared" ref="D1696" si="666">SUM(D1697:D1700)</f>
        <v>6332800</v>
      </c>
      <c r="E1696" s="40">
        <f t="shared" ref="E1696" si="667">SUM(E1697:E1700)</f>
        <v>0</v>
      </c>
      <c r="F1696" s="152">
        <f t="shared" si="664"/>
        <v>108.34559452523524</v>
      </c>
    </row>
    <row r="1697" spans="1:6" s="28" customFormat="1" x14ac:dyDescent="0.2">
      <c r="A1697" s="43">
        <v>411100</v>
      </c>
      <c r="B1697" s="44" t="s">
        <v>358</v>
      </c>
      <c r="C1697" s="53">
        <v>5498000</v>
      </c>
      <c r="D1697" s="45">
        <v>5900000</v>
      </c>
      <c r="E1697" s="53">
        <v>0</v>
      </c>
      <c r="F1697" s="148">
        <f t="shared" si="664"/>
        <v>107.31174972717352</v>
      </c>
    </row>
    <row r="1698" spans="1:6" s="28" customFormat="1" ht="40.5" x14ac:dyDescent="0.2">
      <c r="A1698" s="43">
        <v>411200</v>
      </c>
      <c r="B1698" s="44" t="s">
        <v>487</v>
      </c>
      <c r="C1698" s="53">
        <v>140000</v>
      </c>
      <c r="D1698" s="45">
        <v>170000</v>
      </c>
      <c r="E1698" s="53">
        <v>0</v>
      </c>
      <c r="F1698" s="148">
        <f t="shared" si="664"/>
        <v>121.42857142857142</v>
      </c>
    </row>
    <row r="1699" spans="1:6" s="28" customFormat="1" ht="40.5" x14ac:dyDescent="0.2">
      <c r="A1699" s="43">
        <v>411300</v>
      </c>
      <c r="B1699" s="44" t="s">
        <v>359</v>
      </c>
      <c r="C1699" s="53">
        <v>132000</v>
      </c>
      <c r="D1699" s="45">
        <v>182800</v>
      </c>
      <c r="E1699" s="53">
        <v>0</v>
      </c>
      <c r="F1699" s="148">
        <f t="shared" si="664"/>
        <v>138.48484848484847</v>
      </c>
    </row>
    <row r="1700" spans="1:6" s="28" customFormat="1" x14ac:dyDescent="0.2">
      <c r="A1700" s="43">
        <v>411400</v>
      </c>
      <c r="B1700" s="44" t="s">
        <v>360</v>
      </c>
      <c r="C1700" s="53">
        <v>75000</v>
      </c>
      <c r="D1700" s="45">
        <v>80000</v>
      </c>
      <c r="E1700" s="53">
        <v>0</v>
      </c>
      <c r="F1700" s="148">
        <f t="shared" si="664"/>
        <v>106.66666666666667</v>
      </c>
    </row>
    <row r="1701" spans="1:6" s="28" customFormat="1" x14ac:dyDescent="0.2">
      <c r="A1701" s="41">
        <v>412000</v>
      </c>
      <c r="B1701" s="46" t="s">
        <v>479</v>
      </c>
      <c r="C1701" s="40">
        <f>SUM(C1702:C1712)</f>
        <v>476199.99999999994</v>
      </c>
      <c r="D1701" s="40">
        <f>SUM(D1702:D1712)</f>
        <v>495200</v>
      </c>
      <c r="E1701" s="40">
        <f>SUM(E1702:E1712)</f>
        <v>0</v>
      </c>
      <c r="F1701" s="152">
        <f t="shared" si="664"/>
        <v>103.98992020159599</v>
      </c>
    </row>
    <row r="1702" spans="1:6" s="28" customFormat="1" x14ac:dyDescent="0.2">
      <c r="A1702" s="43">
        <v>412100</v>
      </c>
      <c r="B1702" s="44" t="s">
        <v>361</v>
      </c>
      <c r="C1702" s="53">
        <v>50000</v>
      </c>
      <c r="D1702" s="45">
        <v>50000</v>
      </c>
      <c r="E1702" s="53">
        <v>0</v>
      </c>
      <c r="F1702" s="148">
        <f t="shared" si="664"/>
        <v>100</v>
      </c>
    </row>
    <row r="1703" spans="1:6" s="28" customFormat="1" ht="40.5" x14ac:dyDescent="0.2">
      <c r="A1703" s="43">
        <v>412200</v>
      </c>
      <c r="B1703" s="44" t="s">
        <v>488</v>
      </c>
      <c r="C1703" s="53">
        <v>180000</v>
      </c>
      <c r="D1703" s="45">
        <v>182000</v>
      </c>
      <c r="E1703" s="53">
        <v>0</v>
      </c>
      <c r="F1703" s="148">
        <f t="shared" si="664"/>
        <v>101.11111111111111</v>
      </c>
    </row>
    <row r="1704" spans="1:6" s="28" customFormat="1" x14ac:dyDescent="0.2">
      <c r="A1704" s="43">
        <v>412300</v>
      </c>
      <c r="B1704" s="44" t="s">
        <v>362</v>
      </c>
      <c r="C1704" s="53">
        <v>65000.000000000029</v>
      </c>
      <c r="D1704" s="45">
        <v>70000</v>
      </c>
      <c r="E1704" s="53">
        <v>0</v>
      </c>
      <c r="F1704" s="148">
        <f t="shared" si="664"/>
        <v>107.69230769230764</v>
      </c>
    </row>
    <row r="1705" spans="1:6" s="28" customFormat="1" x14ac:dyDescent="0.2">
      <c r="A1705" s="43">
        <v>412500</v>
      </c>
      <c r="B1705" s="44" t="s">
        <v>364</v>
      </c>
      <c r="C1705" s="53">
        <v>36999.999999999956</v>
      </c>
      <c r="D1705" s="45">
        <v>37000</v>
      </c>
      <c r="E1705" s="53">
        <v>0</v>
      </c>
      <c r="F1705" s="148">
        <f t="shared" si="664"/>
        <v>100.00000000000011</v>
      </c>
    </row>
    <row r="1706" spans="1:6" s="28" customFormat="1" x14ac:dyDescent="0.2">
      <c r="A1706" s="43">
        <v>412600</v>
      </c>
      <c r="B1706" s="44" t="s">
        <v>489</v>
      </c>
      <c r="C1706" s="53">
        <v>65000</v>
      </c>
      <c r="D1706" s="45">
        <v>65000</v>
      </c>
      <c r="E1706" s="53">
        <v>0</v>
      </c>
      <c r="F1706" s="148">
        <f t="shared" si="664"/>
        <v>100</v>
      </c>
    </row>
    <row r="1707" spans="1:6" s="28" customFormat="1" x14ac:dyDescent="0.2">
      <c r="A1707" s="43">
        <v>412700</v>
      </c>
      <c r="B1707" s="44" t="s">
        <v>476</v>
      </c>
      <c r="C1707" s="53">
        <v>40000</v>
      </c>
      <c r="D1707" s="45">
        <v>40000</v>
      </c>
      <c r="E1707" s="53">
        <v>0</v>
      </c>
      <c r="F1707" s="148">
        <f t="shared" si="664"/>
        <v>100</v>
      </c>
    </row>
    <row r="1708" spans="1:6" s="28" customFormat="1" x14ac:dyDescent="0.2">
      <c r="A1708" s="43">
        <v>412900</v>
      </c>
      <c r="B1708" s="48" t="s">
        <v>703</v>
      </c>
      <c r="C1708" s="53">
        <v>15000</v>
      </c>
      <c r="D1708" s="45">
        <v>15000</v>
      </c>
      <c r="E1708" s="53">
        <v>0</v>
      </c>
      <c r="F1708" s="148">
        <f t="shared" si="664"/>
        <v>100</v>
      </c>
    </row>
    <row r="1709" spans="1:6" s="28" customFormat="1" x14ac:dyDescent="0.2">
      <c r="A1709" s="43">
        <v>412900</v>
      </c>
      <c r="B1709" s="48" t="s">
        <v>721</v>
      </c>
      <c r="C1709" s="53">
        <v>1200</v>
      </c>
      <c r="D1709" s="45">
        <v>1200</v>
      </c>
      <c r="E1709" s="53">
        <v>0</v>
      </c>
      <c r="F1709" s="148">
        <f t="shared" si="664"/>
        <v>100</v>
      </c>
    </row>
    <row r="1710" spans="1:6" s="28" customFormat="1" x14ac:dyDescent="0.2">
      <c r="A1710" s="43">
        <v>412900</v>
      </c>
      <c r="B1710" s="48" t="s">
        <v>722</v>
      </c>
      <c r="C1710" s="53">
        <v>5000</v>
      </c>
      <c r="D1710" s="45">
        <v>10000</v>
      </c>
      <c r="E1710" s="53">
        <v>0</v>
      </c>
      <c r="F1710" s="148">
        <f t="shared" si="664"/>
        <v>200</v>
      </c>
    </row>
    <row r="1711" spans="1:6" s="28" customFormat="1" x14ac:dyDescent="0.2">
      <c r="A1711" s="43">
        <v>412900</v>
      </c>
      <c r="B1711" s="48" t="s">
        <v>723</v>
      </c>
      <c r="C1711" s="53">
        <v>12000</v>
      </c>
      <c r="D1711" s="45">
        <v>15000</v>
      </c>
      <c r="E1711" s="53">
        <v>0</v>
      </c>
      <c r="F1711" s="148">
        <f t="shared" si="664"/>
        <v>125</v>
      </c>
    </row>
    <row r="1712" spans="1:6" s="28" customFormat="1" x14ac:dyDescent="0.2">
      <c r="A1712" s="43">
        <v>412900</v>
      </c>
      <c r="B1712" s="48" t="s">
        <v>705</v>
      </c>
      <c r="C1712" s="53">
        <v>6000</v>
      </c>
      <c r="D1712" s="45">
        <v>10000</v>
      </c>
      <c r="E1712" s="53">
        <v>0</v>
      </c>
      <c r="F1712" s="148">
        <f t="shared" si="664"/>
        <v>166.66666666666669</v>
      </c>
    </row>
    <row r="1713" spans="1:6" s="50" customFormat="1" ht="40.5" x14ac:dyDescent="0.2">
      <c r="A1713" s="41">
        <v>418000</v>
      </c>
      <c r="B1713" s="46" t="s">
        <v>483</v>
      </c>
      <c r="C1713" s="40">
        <f t="shared" ref="C1713" si="668">C1714</f>
        <v>2000</v>
      </c>
      <c r="D1713" s="40">
        <f>D1714</f>
        <v>2000</v>
      </c>
      <c r="E1713" s="40">
        <f t="shared" ref="E1713" si="669">E1714</f>
        <v>0</v>
      </c>
      <c r="F1713" s="152">
        <f t="shared" si="664"/>
        <v>100</v>
      </c>
    </row>
    <row r="1714" spans="1:6" s="28" customFormat="1" x14ac:dyDescent="0.2">
      <c r="A1714" s="43">
        <v>418400</v>
      </c>
      <c r="B1714" s="44" t="s">
        <v>418</v>
      </c>
      <c r="C1714" s="53">
        <v>2000</v>
      </c>
      <c r="D1714" s="45">
        <v>2000</v>
      </c>
      <c r="E1714" s="53">
        <v>0</v>
      </c>
      <c r="F1714" s="148">
        <f t="shared" si="664"/>
        <v>100</v>
      </c>
    </row>
    <row r="1715" spans="1:6" s="28" customFormat="1" x14ac:dyDescent="0.2">
      <c r="A1715" s="41">
        <v>510000</v>
      </c>
      <c r="B1715" s="46" t="s">
        <v>423</v>
      </c>
      <c r="C1715" s="40">
        <f>C1716+C1718</f>
        <v>17000</v>
      </c>
      <c r="D1715" s="40">
        <f>D1716+D1718</f>
        <v>17000</v>
      </c>
      <c r="E1715" s="40">
        <f>E1716+E1718</f>
        <v>0</v>
      </c>
      <c r="F1715" s="152">
        <f t="shared" si="664"/>
        <v>100</v>
      </c>
    </row>
    <row r="1716" spans="1:6" s="28" customFormat="1" x14ac:dyDescent="0.2">
      <c r="A1716" s="41">
        <v>511000</v>
      </c>
      <c r="B1716" s="46" t="s">
        <v>424</v>
      </c>
      <c r="C1716" s="40">
        <f>SUM(C1717:C1717)</f>
        <v>10000</v>
      </c>
      <c r="D1716" s="40">
        <f>SUM(D1717:D1717)</f>
        <v>10000</v>
      </c>
      <c r="E1716" s="40">
        <f>SUM(E1717:E1717)</f>
        <v>0</v>
      </c>
      <c r="F1716" s="152">
        <f t="shared" si="664"/>
        <v>100</v>
      </c>
    </row>
    <row r="1717" spans="1:6" s="28" customFormat="1" x14ac:dyDescent="0.2">
      <c r="A1717" s="43">
        <v>511300</v>
      </c>
      <c r="B1717" s="44" t="s">
        <v>427</v>
      </c>
      <c r="C1717" s="53">
        <v>10000</v>
      </c>
      <c r="D1717" s="45">
        <v>10000</v>
      </c>
      <c r="E1717" s="53">
        <v>0</v>
      </c>
      <c r="F1717" s="148">
        <f t="shared" si="664"/>
        <v>100</v>
      </c>
    </row>
    <row r="1718" spans="1:6" s="28" customFormat="1" x14ac:dyDescent="0.2">
      <c r="A1718" s="41">
        <v>516000</v>
      </c>
      <c r="B1718" s="46" t="s">
        <v>434</v>
      </c>
      <c r="C1718" s="90">
        <f t="shared" ref="C1718" si="670">C1719</f>
        <v>7000</v>
      </c>
      <c r="D1718" s="90">
        <f>D1719</f>
        <v>7000</v>
      </c>
      <c r="E1718" s="90">
        <f t="shared" ref="E1718" si="671">E1719</f>
        <v>0</v>
      </c>
      <c r="F1718" s="152">
        <f t="shared" si="664"/>
        <v>100</v>
      </c>
    </row>
    <row r="1719" spans="1:6" s="28" customFormat="1" x14ac:dyDescent="0.2">
      <c r="A1719" s="43">
        <v>516100</v>
      </c>
      <c r="B1719" s="44" t="s">
        <v>434</v>
      </c>
      <c r="C1719" s="53">
        <v>7000</v>
      </c>
      <c r="D1719" s="45">
        <v>7000</v>
      </c>
      <c r="E1719" s="53">
        <v>0</v>
      </c>
      <c r="F1719" s="148">
        <f t="shared" si="664"/>
        <v>100</v>
      </c>
    </row>
    <row r="1720" spans="1:6" s="50" customFormat="1" x14ac:dyDescent="0.2">
      <c r="A1720" s="41">
        <v>630000</v>
      </c>
      <c r="B1720" s="46" t="s">
        <v>464</v>
      </c>
      <c r="C1720" s="40">
        <f>0+C1721</f>
        <v>205000</v>
      </c>
      <c r="D1720" s="40">
        <f>0+D1721</f>
        <v>198000</v>
      </c>
      <c r="E1720" s="40">
        <f>0+E1721</f>
        <v>0</v>
      </c>
      <c r="F1720" s="152">
        <f t="shared" si="664"/>
        <v>96.58536585365853</v>
      </c>
    </row>
    <row r="1721" spans="1:6" s="50" customFormat="1" x14ac:dyDescent="0.2">
      <c r="A1721" s="41">
        <v>638000</v>
      </c>
      <c r="B1721" s="46" t="s">
        <v>397</v>
      </c>
      <c r="C1721" s="40">
        <f t="shared" ref="C1721" si="672">C1722</f>
        <v>205000</v>
      </c>
      <c r="D1721" s="40">
        <f>D1722</f>
        <v>198000</v>
      </c>
      <c r="E1721" s="40">
        <f t="shared" ref="E1721" si="673">E1722</f>
        <v>0</v>
      </c>
      <c r="F1721" s="152">
        <f t="shared" si="664"/>
        <v>96.58536585365853</v>
      </c>
    </row>
    <row r="1722" spans="1:6" s="28" customFormat="1" x14ac:dyDescent="0.2">
      <c r="A1722" s="43">
        <v>638100</v>
      </c>
      <c r="B1722" s="44" t="s">
        <v>469</v>
      </c>
      <c r="C1722" s="53">
        <v>205000</v>
      </c>
      <c r="D1722" s="45">
        <v>198000</v>
      </c>
      <c r="E1722" s="53">
        <v>0</v>
      </c>
      <c r="F1722" s="148">
        <f t="shared" si="664"/>
        <v>96.58536585365853</v>
      </c>
    </row>
    <row r="1723" spans="1:6" s="28" customFormat="1" x14ac:dyDescent="0.2">
      <c r="A1723" s="82"/>
      <c r="B1723" s="76" t="s">
        <v>646</v>
      </c>
      <c r="C1723" s="80">
        <f>C1695+C1715+C1720+0</f>
        <v>6545200</v>
      </c>
      <c r="D1723" s="80">
        <f>D1695+D1715+D1720+0</f>
        <v>7045000</v>
      </c>
      <c r="E1723" s="80">
        <f>E1695+E1715+E1720+0</f>
        <v>0</v>
      </c>
      <c r="F1723" s="153">
        <f t="shared" si="664"/>
        <v>107.63613029395587</v>
      </c>
    </row>
    <row r="1724" spans="1:6" s="28" customFormat="1" x14ac:dyDescent="0.2">
      <c r="A1724" s="37"/>
      <c r="B1724" s="46"/>
      <c r="C1724" s="45"/>
      <c r="D1724" s="45"/>
      <c r="E1724" s="45"/>
      <c r="F1724" s="147"/>
    </row>
    <row r="1725" spans="1:6" s="28" customFormat="1" x14ac:dyDescent="0.2">
      <c r="A1725" s="38"/>
      <c r="B1725" s="39"/>
      <c r="C1725" s="45"/>
      <c r="D1725" s="45"/>
      <c r="E1725" s="45"/>
      <c r="F1725" s="147"/>
    </row>
    <row r="1726" spans="1:6" s="28" customFormat="1" x14ac:dyDescent="0.2">
      <c r="A1726" s="43" t="s">
        <v>950</v>
      </c>
      <c r="B1726" s="46"/>
      <c r="C1726" s="45"/>
      <c r="D1726" s="45"/>
      <c r="E1726" s="45"/>
      <c r="F1726" s="147"/>
    </row>
    <row r="1727" spans="1:6" s="28" customFormat="1" x14ac:dyDescent="0.2">
      <c r="A1727" s="43" t="s">
        <v>513</v>
      </c>
      <c r="B1727" s="46"/>
      <c r="C1727" s="45"/>
      <c r="D1727" s="45"/>
      <c r="E1727" s="45"/>
      <c r="F1727" s="147"/>
    </row>
    <row r="1728" spans="1:6" s="28" customFormat="1" x14ac:dyDescent="0.2">
      <c r="A1728" s="43" t="s">
        <v>768</v>
      </c>
      <c r="B1728" s="46"/>
      <c r="C1728" s="45"/>
      <c r="D1728" s="45"/>
      <c r="E1728" s="45"/>
      <c r="F1728" s="147"/>
    </row>
    <row r="1729" spans="1:6" s="28" customFormat="1" x14ac:dyDescent="0.2">
      <c r="A1729" s="43" t="s">
        <v>579</v>
      </c>
      <c r="B1729" s="46"/>
      <c r="C1729" s="45"/>
      <c r="D1729" s="45"/>
      <c r="E1729" s="45"/>
      <c r="F1729" s="147"/>
    </row>
    <row r="1730" spans="1:6" s="28" customFormat="1" x14ac:dyDescent="0.2">
      <c r="A1730" s="43"/>
      <c r="B1730" s="72"/>
      <c r="C1730" s="62"/>
      <c r="D1730" s="62"/>
      <c r="E1730" s="62"/>
      <c r="F1730" s="149"/>
    </row>
    <row r="1731" spans="1:6" s="28" customFormat="1" x14ac:dyDescent="0.2">
      <c r="A1731" s="41">
        <v>410000</v>
      </c>
      <c r="B1731" s="42" t="s">
        <v>357</v>
      </c>
      <c r="C1731" s="40">
        <f t="shared" ref="C1731" si="674">C1732+C1737</f>
        <v>743999.99999999953</v>
      </c>
      <c r="D1731" s="40">
        <f t="shared" ref="D1731" si="675">D1732+D1737</f>
        <v>857600</v>
      </c>
      <c r="E1731" s="40">
        <f t="shared" ref="E1731" si="676">E1732+E1737</f>
        <v>0</v>
      </c>
      <c r="F1731" s="152">
        <f t="shared" ref="F1731:F1754" si="677">D1731/C1731*100</f>
        <v>115.26881720430116</v>
      </c>
    </row>
    <row r="1732" spans="1:6" s="28" customFormat="1" x14ac:dyDescent="0.2">
      <c r="A1732" s="41">
        <v>411000</v>
      </c>
      <c r="B1732" s="42" t="s">
        <v>474</v>
      </c>
      <c r="C1732" s="40">
        <f t="shared" ref="C1732" si="678">SUM(C1733:C1736)</f>
        <v>611399.99999999953</v>
      </c>
      <c r="D1732" s="40">
        <f t="shared" ref="D1732" si="679">SUM(D1733:D1736)</f>
        <v>725000</v>
      </c>
      <c r="E1732" s="40">
        <f t="shared" ref="E1732" si="680">SUM(E1733:E1736)</f>
        <v>0</v>
      </c>
      <c r="F1732" s="152">
        <f t="shared" si="677"/>
        <v>118.58030749100435</v>
      </c>
    </row>
    <row r="1733" spans="1:6" s="28" customFormat="1" x14ac:dyDescent="0.2">
      <c r="A1733" s="43">
        <v>411100</v>
      </c>
      <c r="B1733" s="44" t="s">
        <v>358</v>
      </c>
      <c r="C1733" s="53">
        <v>581399.99999999953</v>
      </c>
      <c r="D1733" s="45">
        <v>690000</v>
      </c>
      <c r="E1733" s="53">
        <v>0</v>
      </c>
      <c r="F1733" s="148">
        <f t="shared" si="677"/>
        <v>118.67905056759555</v>
      </c>
    </row>
    <row r="1734" spans="1:6" s="28" customFormat="1" ht="40.5" x14ac:dyDescent="0.2">
      <c r="A1734" s="43">
        <v>411200</v>
      </c>
      <c r="B1734" s="44" t="s">
        <v>487</v>
      </c>
      <c r="C1734" s="53">
        <v>16200</v>
      </c>
      <c r="D1734" s="45">
        <v>17000</v>
      </c>
      <c r="E1734" s="53">
        <v>0</v>
      </c>
      <c r="F1734" s="148">
        <f t="shared" si="677"/>
        <v>104.93827160493827</v>
      </c>
    </row>
    <row r="1735" spans="1:6" s="28" customFormat="1" ht="40.5" x14ac:dyDescent="0.2">
      <c r="A1735" s="43">
        <v>411300</v>
      </c>
      <c r="B1735" s="44" t="s">
        <v>359</v>
      </c>
      <c r="C1735" s="53">
        <v>3800</v>
      </c>
      <c r="D1735" s="45">
        <v>8000</v>
      </c>
      <c r="E1735" s="53">
        <v>0</v>
      </c>
      <c r="F1735" s="148">
        <f t="shared" si="677"/>
        <v>210.52631578947367</v>
      </c>
    </row>
    <row r="1736" spans="1:6" s="28" customFormat="1" x14ac:dyDescent="0.2">
      <c r="A1736" s="43">
        <v>411400</v>
      </c>
      <c r="B1736" s="44" t="s">
        <v>360</v>
      </c>
      <c r="C1736" s="53">
        <v>10000</v>
      </c>
      <c r="D1736" s="45">
        <v>10000</v>
      </c>
      <c r="E1736" s="53">
        <v>0</v>
      </c>
      <c r="F1736" s="148">
        <f t="shared" si="677"/>
        <v>100</v>
      </c>
    </row>
    <row r="1737" spans="1:6" s="28" customFormat="1" x14ac:dyDescent="0.2">
      <c r="A1737" s="41">
        <v>412000</v>
      </c>
      <c r="B1737" s="46" t="s">
        <v>479</v>
      </c>
      <c r="C1737" s="40">
        <f>SUM(C1738:C1748)</f>
        <v>132600</v>
      </c>
      <c r="D1737" s="40">
        <f>SUM(D1738:D1748)</f>
        <v>132600</v>
      </c>
      <c r="E1737" s="40">
        <f>SUM(E1738:E1748)</f>
        <v>0</v>
      </c>
      <c r="F1737" s="152">
        <f t="shared" si="677"/>
        <v>100</v>
      </c>
    </row>
    <row r="1738" spans="1:6" s="28" customFormat="1" x14ac:dyDescent="0.2">
      <c r="A1738" s="43">
        <v>412100</v>
      </c>
      <c r="B1738" s="44" t="s">
        <v>361</v>
      </c>
      <c r="C1738" s="53">
        <v>1000</v>
      </c>
      <c r="D1738" s="45">
        <v>1000</v>
      </c>
      <c r="E1738" s="53">
        <v>0</v>
      </c>
      <c r="F1738" s="148">
        <f t="shared" si="677"/>
        <v>100</v>
      </c>
    </row>
    <row r="1739" spans="1:6" s="28" customFormat="1" ht="40.5" x14ac:dyDescent="0.2">
      <c r="A1739" s="43">
        <v>412200</v>
      </c>
      <c r="B1739" s="44" t="s">
        <v>488</v>
      </c>
      <c r="C1739" s="53">
        <v>35000</v>
      </c>
      <c r="D1739" s="45">
        <v>35000</v>
      </c>
      <c r="E1739" s="53">
        <v>0</v>
      </c>
      <c r="F1739" s="148">
        <f t="shared" si="677"/>
        <v>100</v>
      </c>
    </row>
    <row r="1740" spans="1:6" s="28" customFormat="1" x14ac:dyDescent="0.2">
      <c r="A1740" s="43">
        <v>412300</v>
      </c>
      <c r="B1740" s="44" t="s">
        <v>362</v>
      </c>
      <c r="C1740" s="53">
        <v>5999.9999999999991</v>
      </c>
      <c r="D1740" s="45">
        <v>5999.9999999999991</v>
      </c>
      <c r="E1740" s="53">
        <v>0</v>
      </c>
      <c r="F1740" s="148">
        <f t="shared" si="677"/>
        <v>100</v>
      </c>
    </row>
    <row r="1741" spans="1:6" s="28" customFormat="1" x14ac:dyDescent="0.2">
      <c r="A1741" s="43">
        <v>412500</v>
      </c>
      <c r="B1741" s="44" t="s">
        <v>364</v>
      </c>
      <c r="C1741" s="53">
        <v>6000</v>
      </c>
      <c r="D1741" s="45">
        <v>6000</v>
      </c>
      <c r="E1741" s="53">
        <v>0</v>
      </c>
      <c r="F1741" s="148">
        <f t="shared" si="677"/>
        <v>100</v>
      </c>
    </row>
    <row r="1742" spans="1:6" s="28" customFormat="1" x14ac:dyDescent="0.2">
      <c r="A1742" s="43">
        <v>412600</v>
      </c>
      <c r="B1742" s="44" t="s">
        <v>489</v>
      </c>
      <c r="C1742" s="53">
        <v>12000</v>
      </c>
      <c r="D1742" s="45">
        <v>12000</v>
      </c>
      <c r="E1742" s="53">
        <v>0</v>
      </c>
      <c r="F1742" s="148">
        <f t="shared" si="677"/>
        <v>100</v>
      </c>
    </row>
    <row r="1743" spans="1:6" s="28" customFormat="1" x14ac:dyDescent="0.2">
      <c r="A1743" s="43">
        <v>412700</v>
      </c>
      <c r="B1743" s="44" t="s">
        <v>476</v>
      </c>
      <c r="C1743" s="53">
        <v>16300</v>
      </c>
      <c r="D1743" s="45">
        <v>16300</v>
      </c>
      <c r="E1743" s="53">
        <v>0</v>
      </c>
      <c r="F1743" s="148">
        <f t="shared" si="677"/>
        <v>100</v>
      </c>
    </row>
    <row r="1744" spans="1:6" s="28" customFormat="1" x14ac:dyDescent="0.2">
      <c r="A1744" s="43">
        <v>412900</v>
      </c>
      <c r="B1744" s="48" t="s">
        <v>888</v>
      </c>
      <c r="C1744" s="53">
        <v>500</v>
      </c>
      <c r="D1744" s="45">
        <v>500</v>
      </c>
      <c r="E1744" s="53">
        <v>0</v>
      </c>
      <c r="F1744" s="148">
        <f t="shared" si="677"/>
        <v>100</v>
      </c>
    </row>
    <row r="1745" spans="1:6" s="28" customFormat="1" x14ac:dyDescent="0.2">
      <c r="A1745" s="43">
        <v>412900</v>
      </c>
      <c r="B1745" s="48" t="s">
        <v>703</v>
      </c>
      <c r="C1745" s="53">
        <v>50000</v>
      </c>
      <c r="D1745" s="45">
        <v>50000</v>
      </c>
      <c r="E1745" s="53">
        <v>0</v>
      </c>
      <c r="F1745" s="148">
        <f t="shared" si="677"/>
        <v>100</v>
      </c>
    </row>
    <row r="1746" spans="1:6" s="28" customFormat="1" x14ac:dyDescent="0.2">
      <c r="A1746" s="43">
        <v>412900</v>
      </c>
      <c r="B1746" s="48" t="s">
        <v>721</v>
      </c>
      <c r="C1746" s="53">
        <v>1000</v>
      </c>
      <c r="D1746" s="45">
        <v>1000</v>
      </c>
      <c r="E1746" s="53">
        <v>0</v>
      </c>
      <c r="F1746" s="148">
        <f t="shared" si="677"/>
        <v>100</v>
      </c>
    </row>
    <row r="1747" spans="1:6" s="28" customFormat="1" x14ac:dyDescent="0.2">
      <c r="A1747" s="43">
        <v>412900</v>
      </c>
      <c r="B1747" s="48" t="s">
        <v>722</v>
      </c>
      <c r="C1747" s="53">
        <v>3000</v>
      </c>
      <c r="D1747" s="45">
        <v>3000</v>
      </c>
      <c r="E1747" s="53">
        <v>0</v>
      </c>
      <c r="F1747" s="148">
        <f t="shared" si="677"/>
        <v>100</v>
      </c>
    </row>
    <row r="1748" spans="1:6" s="28" customFormat="1" x14ac:dyDescent="0.2">
      <c r="A1748" s="43">
        <v>412900</v>
      </c>
      <c r="B1748" s="48" t="s">
        <v>723</v>
      </c>
      <c r="C1748" s="53">
        <v>1800</v>
      </c>
      <c r="D1748" s="45">
        <v>1800</v>
      </c>
      <c r="E1748" s="53">
        <v>0</v>
      </c>
      <c r="F1748" s="148">
        <f t="shared" si="677"/>
        <v>100</v>
      </c>
    </row>
    <row r="1749" spans="1:6" s="50" customFormat="1" x14ac:dyDescent="0.2">
      <c r="A1749" s="41">
        <v>510000</v>
      </c>
      <c r="B1749" s="46" t="s">
        <v>423</v>
      </c>
      <c r="C1749" s="40">
        <f>C1750+C1752</f>
        <v>61000</v>
      </c>
      <c r="D1749" s="40">
        <f>D1750+D1752</f>
        <v>53000</v>
      </c>
      <c r="E1749" s="40">
        <f>E1750+E1752</f>
        <v>0</v>
      </c>
      <c r="F1749" s="152">
        <f t="shared" si="677"/>
        <v>86.885245901639337</v>
      </c>
    </row>
    <row r="1750" spans="1:6" s="50" customFormat="1" x14ac:dyDescent="0.2">
      <c r="A1750" s="41">
        <v>511000</v>
      </c>
      <c r="B1750" s="46" t="s">
        <v>424</v>
      </c>
      <c r="C1750" s="40">
        <f>C1751+0</f>
        <v>60000</v>
      </c>
      <c r="D1750" s="40">
        <f>D1751+0</f>
        <v>50000</v>
      </c>
      <c r="E1750" s="40">
        <f>E1751+0</f>
        <v>0</v>
      </c>
      <c r="F1750" s="152">
        <f t="shared" si="677"/>
        <v>83.333333333333343</v>
      </c>
    </row>
    <row r="1751" spans="1:6" s="28" customFormat="1" x14ac:dyDescent="0.2">
      <c r="A1751" s="43">
        <v>511300</v>
      </c>
      <c r="B1751" s="44" t="s">
        <v>427</v>
      </c>
      <c r="C1751" s="53">
        <v>60000</v>
      </c>
      <c r="D1751" s="45">
        <v>50000</v>
      </c>
      <c r="E1751" s="53">
        <v>0</v>
      </c>
      <c r="F1751" s="148">
        <f t="shared" si="677"/>
        <v>83.333333333333343</v>
      </c>
    </row>
    <row r="1752" spans="1:6" s="50" customFormat="1" x14ac:dyDescent="0.2">
      <c r="A1752" s="41">
        <v>516000</v>
      </c>
      <c r="B1752" s="46" t="s">
        <v>434</v>
      </c>
      <c r="C1752" s="40">
        <f t="shared" ref="C1752" si="681">C1753</f>
        <v>1000</v>
      </c>
      <c r="D1752" s="40">
        <f>D1753</f>
        <v>3000</v>
      </c>
      <c r="E1752" s="40">
        <f t="shared" ref="E1752" si="682">E1753</f>
        <v>0</v>
      </c>
      <c r="F1752" s="152">
        <f t="shared" si="677"/>
        <v>300</v>
      </c>
    </row>
    <row r="1753" spans="1:6" s="28" customFormat="1" x14ac:dyDescent="0.2">
      <c r="A1753" s="43">
        <v>516100</v>
      </c>
      <c r="B1753" s="44" t="s">
        <v>434</v>
      </c>
      <c r="C1753" s="53">
        <v>1000</v>
      </c>
      <c r="D1753" s="45">
        <v>3000</v>
      </c>
      <c r="E1753" s="53">
        <v>0</v>
      </c>
      <c r="F1753" s="148">
        <f t="shared" si="677"/>
        <v>300</v>
      </c>
    </row>
    <row r="1754" spans="1:6" s="28" customFormat="1" x14ac:dyDescent="0.2">
      <c r="A1754" s="82"/>
      <c r="B1754" s="76" t="s">
        <v>646</v>
      </c>
      <c r="C1754" s="80">
        <f>C1731+C1749+0</f>
        <v>804999.99999999953</v>
      </c>
      <c r="D1754" s="80">
        <f>D1731+D1749+0</f>
        <v>910600</v>
      </c>
      <c r="E1754" s="80">
        <f>E1731+E1749+0</f>
        <v>0</v>
      </c>
      <c r="F1754" s="153">
        <f t="shared" si="677"/>
        <v>113.11801242236031</v>
      </c>
    </row>
    <row r="1755" spans="1:6" s="28" customFormat="1" x14ac:dyDescent="0.2">
      <c r="A1755" s="61"/>
      <c r="B1755" s="39"/>
      <c r="C1755" s="62"/>
      <c r="D1755" s="62"/>
      <c r="E1755" s="62"/>
      <c r="F1755" s="149"/>
    </row>
    <row r="1756" spans="1:6" s="28" customFormat="1" x14ac:dyDescent="0.2">
      <c r="A1756" s="38"/>
      <c r="B1756" s="39"/>
      <c r="C1756" s="45"/>
      <c r="D1756" s="45"/>
      <c r="E1756" s="45"/>
      <c r="F1756" s="147"/>
    </row>
    <row r="1757" spans="1:6" s="28" customFormat="1" x14ac:dyDescent="0.2">
      <c r="A1757" s="43" t="s">
        <v>951</v>
      </c>
      <c r="B1757" s="44"/>
      <c r="C1757" s="45"/>
      <c r="D1757" s="45"/>
      <c r="E1757" s="45"/>
      <c r="F1757" s="147"/>
    </row>
    <row r="1758" spans="1:6" s="28" customFormat="1" x14ac:dyDescent="0.2">
      <c r="A1758" s="43" t="s">
        <v>513</v>
      </c>
      <c r="B1758" s="44"/>
      <c r="C1758" s="45" t="s">
        <v>2</v>
      </c>
      <c r="D1758" s="45"/>
      <c r="E1758" s="45" t="s">
        <v>2</v>
      </c>
      <c r="F1758" s="147"/>
    </row>
    <row r="1759" spans="1:6" s="28" customFormat="1" x14ac:dyDescent="0.2">
      <c r="A1759" s="43" t="s">
        <v>773</v>
      </c>
      <c r="B1759" s="46"/>
      <c r="C1759" s="45"/>
      <c r="D1759" s="45"/>
      <c r="E1759" s="45"/>
      <c r="F1759" s="147"/>
    </row>
    <row r="1760" spans="1:6" s="28" customFormat="1" x14ac:dyDescent="0.2">
      <c r="A1760" s="43" t="s">
        <v>579</v>
      </c>
      <c r="B1760" s="46"/>
      <c r="C1760" s="45"/>
      <c r="D1760" s="45"/>
      <c r="E1760" s="45"/>
      <c r="F1760" s="147"/>
    </row>
    <row r="1761" spans="1:6" s="28" customFormat="1" x14ac:dyDescent="0.2">
      <c r="A1761" s="43"/>
      <c r="B1761" s="72"/>
      <c r="C1761" s="62"/>
      <c r="D1761" s="62"/>
      <c r="E1761" s="62"/>
      <c r="F1761" s="149"/>
    </row>
    <row r="1762" spans="1:6" s="28" customFormat="1" x14ac:dyDescent="0.2">
      <c r="A1762" s="41">
        <v>410000</v>
      </c>
      <c r="B1762" s="42" t="s">
        <v>357</v>
      </c>
      <c r="C1762" s="40">
        <f t="shared" ref="C1762" si="683">C1763+C1768</f>
        <v>9192800</v>
      </c>
      <c r="D1762" s="40">
        <f t="shared" ref="D1762" si="684">D1763+D1768</f>
        <v>9493800</v>
      </c>
      <c r="E1762" s="40">
        <f t="shared" ref="E1762" si="685">E1763+E1768</f>
        <v>0</v>
      </c>
      <c r="F1762" s="152">
        <f t="shared" ref="F1762:F1787" si="686">D1762/C1762*100</f>
        <v>103.27430162736056</v>
      </c>
    </row>
    <row r="1763" spans="1:6" s="28" customFormat="1" x14ac:dyDescent="0.2">
      <c r="A1763" s="41">
        <v>411000</v>
      </c>
      <c r="B1763" s="42" t="s">
        <v>474</v>
      </c>
      <c r="C1763" s="40">
        <f t="shared" ref="C1763" si="687">SUM(C1764:C1767)</f>
        <v>8675000</v>
      </c>
      <c r="D1763" s="40">
        <f t="shared" ref="D1763" si="688">SUM(D1764:D1767)</f>
        <v>9005000</v>
      </c>
      <c r="E1763" s="40">
        <f t="shared" ref="E1763" si="689">SUM(E1764:E1767)</f>
        <v>0</v>
      </c>
      <c r="F1763" s="152">
        <f t="shared" si="686"/>
        <v>103.80403458213256</v>
      </c>
    </row>
    <row r="1764" spans="1:6" s="28" customFormat="1" x14ac:dyDescent="0.2">
      <c r="A1764" s="43">
        <v>411100</v>
      </c>
      <c r="B1764" s="44" t="s">
        <v>358</v>
      </c>
      <c r="C1764" s="53">
        <v>8005000</v>
      </c>
      <c r="D1764" s="45">
        <v>8290000</v>
      </c>
      <c r="E1764" s="53">
        <v>0</v>
      </c>
      <c r="F1764" s="148">
        <f t="shared" si="686"/>
        <v>103.56027482823235</v>
      </c>
    </row>
    <row r="1765" spans="1:6" s="28" customFormat="1" ht="40.5" x14ac:dyDescent="0.2">
      <c r="A1765" s="43">
        <v>411200</v>
      </c>
      <c r="B1765" s="44" t="s">
        <v>487</v>
      </c>
      <c r="C1765" s="53">
        <v>390000</v>
      </c>
      <c r="D1765" s="45">
        <v>410000</v>
      </c>
      <c r="E1765" s="53">
        <v>0</v>
      </c>
      <c r="F1765" s="148">
        <f t="shared" si="686"/>
        <v>105.12820512820514</v>
      </c>
    </row>
    <row r="1766" spans="1:6" s="28" customFormat="1" ht="40.5" x14ac:dyDescent="0.2">
      <c r="A1766" s="43">
        <v>411300</v>
      </c>
      <c r="B1766" s="44" t="s">
        <v>359</v>
      </c>
      <c r="C1766" s="53">
        <v>155000</v>
      </c>
      <c r="D1766" s="45">
        <v>175000</v>
      </c>
      <c r="E1766" s="53">
        <v>0</v>
      </c>
      <c r="F1766" s="148">
        <f t="shared" si="686"/>
        <v>112.90322580645163</v>
      </c>
    </row>
    <row r="1767" spans="1:6" s="28" customFormat="1" x14ac:dyDescent="0.2">
      <c r="A1767" s="43">
        <v>411400</v>
      </c>
      <c r="B1767" s="44" t="s">
        <v>360</v>
      </c>
      <c r="C1767" s="53">
        <v>125000</v>
      </c>
      <c r="D1767" s="45">
        <v>130000</v>
      </c>
      <c r="E1767" s="53">
        <v>0</v>
      </c>
      <c r="F1767" s="148">
        <f t="shared" si="686"/>
        <v>104</v>
      </c>
    </row>
    <row r="1768" spans="1:6" s="28" customFormat="1" x14ac:dyDescent="0.2">
      <c r="A1768" s="41">
        <v>412000</v>
      </c>
      <c r="B1768" s="46" t="s">
        <v>479</v>
      </c>
      <c r="C1768" s="40">
        <f>SUM(C1769:C1778)</f>
        <v>517800</v>
      </c>
      <c r="D1768" s="40">
        <f>SUM(D1769:D1778)</f>
        <v>488800</v>
      </c>
      <c r="E1768" s="40">
        <f>SUM(E1769:E1778)</f>
        <v>0</v>
      </c>
      <c r="F1768" s="152">
        <f t="shared" si="686"/>
        <v>94.399382000772505</v>
      </c>
    </row>
    <row r="1769" spans="1:6" s="28" customFormat="1" x14ac:dyDescent="0.2">
      <c r="A1769" s="43">
        <v>412100</v>
      </c>
      <c r="B1769" s="44" t="s">
        <v>361</v>
      </c>
      <c r="C1769" s="53">
        <v>6000</v>
      </c>
      <c r="D1769" s="45">
        <v>6000</v>
      </c>
      <c r="E1769" s="53">
        <v>0</v>
      </c>
      <c r="F1769" s="148">
        <f t="shared" si="686"/>
        <v>100</v>
      </c>
    </row>
    <row r="1770" spans="1:6" s="28" customFormat="1" ht="40.5" x14ac:dyDescent="0.2">
      <c r="A1770" s="43">
        <v>412200</v>
      </c>
      <c r="B1770" s="44" t="s">
        <v>488</v>
      </c>
      <c r="C1770" s="53">
        <v>32000</v>
      </c>
      <c r="D1770" s="45">
        <v>38000</v>
      </c>
      <c r="E1770" s="53">
        <v>0</v>
      </c>
      <c r="F1770" s="148">
        <f t="shared" si="686"/>
        <v>118.75</v>
      </c>
    </row>
    <row r="1771" spans="1:6" s="28" customFormat="1" x14ac:dyDescent="0.2">
      <c r="A1771" s="43">
        <v>412300</v>
      </c>
      <c r="B1771" s="44" t="s">
        <v>362</v>
      </c>
      <c r="C1771" s="53">
        <v>35000</v>
      </c>
      <c r="D1771" s="45">
        <v>35000</v>
      </c>
      <c r="E1771" s="53">
        <v>0</v>
      </c>
      <c r="F1771" s="148">
        <f t="shared" si="686"/>
        <v>100</v>
      </c>
    </row>
    <row r="1772" spans="1:6" s="28" customFormat="1" x14ac:dyDescent="0.2">
      <c r="A1772" s="43">
        <v>412500</v>
      </c>
      <c r="B1772" s="44" t="s">
        <v>364</v>
      </c>
      <c r="C1772" s="53">
        <v>75000</v>
      </c>
      <c r="D1772" s="45">
        <v>75000</v>
      </c>
      <c r="E1772" s="53">
        <v>0</v>
      </c>
      <c r="F1772" s="148">
        <f t="shared" si="686"/>
        <v>100</v>
      </c>
    </row>
    <row r="1773" spans="1:6" s="28" customFormat="1" x14ac:dyDescent="0.2">
      <c r="A1773" s="43">
        <v>412600</v>
      </c>
      <c r="B1773" s="44" t="s">
        <v>489</v>
      </c>
      <c r="C1773" s="53">
        <v>185000</v>
      </c>
      <c r="D1773" s="45">
        <v>200000</v>
      </c>
      <c r="E1773" s="53">
        <v>0</v>
      </c>
      <c r="F1773" s="148">
        <f t="shared" si="686"/>
        <v>108.10810810810811</v>
      </c>
    </row>
    <row r="1774" spans="1:6" s="28" customFormat="1" x14ac:dyDescent="0.2">
      <c r="A1774" s="43">
        <v>412700</v>
      </c>
      <c r="B1774" s="44" t="s">
        <v>476</v>
      </c>
      <c r="C1774" s="53">
        <v>109999.99999999997</v>
      </c>
      <c r="D1774" s="45">
        <v>60000</v>
      </c>
      <c r="E1774" s="53">
        <v>0</v>
      </c>
      <c r="F1774" s="148">
        <f t="shared" si="686"/>
        <v>54.545454545454561</v>
      </c>
    </row>
    <row r="1775" spans="1:6" s="28" customFormat="1" x14ac:dyDescent="0.2">
      <c r="A1775" s="43">
        <v>412900</v>
      </c>
      <c r="B1775" s="44" t="s">
        <v>721</v>
      </c>
      <c r="C1775" s="53">
        <v>800</v>
      </c>
      <c r="D1775" s="45">
        <v>800</v>
      </c>
      <c r="E1775" s="53">
        <v>0</v>
      </c>
      <c r="F1775" s="148">
        <f t="shared" si="686"/>
        <v>100</v>
      </c>
    </row>
    <row r="1776" spans="1:6" s="28" customFormat="1" x14ac:dyDescent="0.2">
      <c r="A1776" s="43">
        <v>412900</v>
      </c>
      <c r="B1776" s="48" t="s">
        <v>722</v>
      </c>
      <c r="C1776" s="53">
        <v>48999.999999999971</v>
      </c>
      <c r="D1776" s="45">
        <v>49000</v>
      </c>
      <c r="E1776" s="53">
        <v>0</v>
      </c>
      <c r="F1776" s="148">
        <f t="shared" si="686"/>
        <v>100.00000000000007</v>
      </c>
    </row>
    <row r="1777" spans="1:6" s="28" customFormat="1" x14ac:dyDescent="0.2">
      <c r="A1777" s="43">
        <v>412900</v>
      </c>
      <c r="B1777" s="48" t="s">
        <v>723</v>
      </c>
      <c r="C1777" s="53">
        <v>17000</v>
      </c>
      <c r="D1777" s="45">
        <v>17000</v>
      </c>
      <c r="E1777" s="53">
        <v>0</v>
      </c>
      <c r="F1777" s="148">
        <f t="shared" si="686"/>
        <v>100</v>
      </c>
    </row>
    <row r="1778" spans="1:6" s="28" customFormat="1" x14ac:dyDescent="0.2">
      <c r="A1778" s="43">
        <v>412900</v>
      </c>
      <c r="B1778" s="44" t="s">
        <v>705</v>
      </c>
      <c r="C1778" s="53">
        <v>8000</v>
      </c>
      <c r="D1778" s="45">
        <v>8000</v>
      </c>
      <c r="E1778" s="53">
        <v>0</v>
      </c>
      <c r="F1778" s="148">
        <f t="shared" si="686"/>
        <v>100</v>
      </c>
    </row>
    <row r="1779" spans="1:6" s="28" customFormat="1" x14ac:dyDescent="0.2">
      <c r="A1779" s="41">
        <v>510000</v>
      </c>
      <c r="B1779" s="46" t="s">
        <v>423</v>
      </c>
      <c r="C1779" s="40">
        <f t="shared" ref="C1779" si="690">C1780+C1782</f>
        <v>290000</v>
      </c>
      <c r="D1779" s="40">
        <f t="shared" ref="D1779" si="691">D1780+D1782</f>
        <v>130000</v>
      </c>
      <c r="E1779" s="40">
        <f t="shared" ref="E1779" si="692">E1780+E1782</f>
        <v>0</v>
      </c>
      <c r="F1779" s="152">
        <f t="shared" si="686"/>
        <v>44.827586206896555</v>
      </c>
    </row>
    <row r="1780" spans="1:6" s="28" customFormat="1" x14ac:dyDescent="0.2">
      <c r="A1780" s="41">
        <v>511000</v>
      </c>
      <c r="B1780" s="46" t="s">
        <v>424</v>
      </c>
      <c r="C1780" s="40">
        <f t="shared" ref="C1780" si="693">SUM(C1781:C1781)</f>
        <v>120000</v>
      </c>
      <c r="D1780" s="40">
        <f>SUM(D1781:D1781)</f>
        <v>30000</v>
      </c>
      <c r="E1780" s="40">
        <f t="shared" ref="E1780" si="694">SUM(E1781:E1781)</f>
        <v>0</v>
      </c>
      <c r="F1780" s="152">
        <f t="shared" si="686"/>
        <v>25</v>
      </c>
    </row>
    <row r="1781" spans="1:6" s="28" customFormat="1" x14ac:dyDescent="0.2">
      <c r="A1781" s="43">
        <v>511300</v>
      </c>
      <c r="B1781" s="44" t="s">
        <v>427</v>
      </c>
      <c r="C1781" s="53">
        <v>120000</v>
      </c>
      <c r="D1781" s="45">
        <v>30000</v>
      </c>
      <c r="E1781" s="53">
        <v>0</v>
      </c>
      <c r="F1781" s="148">
        <f t="shared" si="686"/>
        <v>25</v>
      </c>
    </row>
    <row r="1782" spans="1:6" s="50" customFormat="1" x14ac:dyDescent="0.2">
      <c r="A1782" s="41">
        <v>516000</v>
      </c>
      <c r="B1782" s="46" t="s">
        <v>434</v>
      </c>
      <c r="C1782" s="40">
        <f t="shared" ref="C1782" si="695">C1783</f>
        <v>170000</v>
      </c>
      <c r="D1782" s="40">
        <f>D1783</f>
        <v>100000</v>
      </c>
      <c r="E1782" s="40">
        <f t="shared" ref="E1782" si="696">E1783</f>
        <v>0</v>
      </c>
      <c r="F1782" s="152">
        <f t="shared" si="686"/>
        <v>58.82352941176471</v>
      </c>
    </row>
    <row r="1783" spans="1:6" s="28" customFormat="1" x14ac:dyDescent="0.2">
      <c r="A1783" s="43">
        <v>516100</v>
      </c>
      <c r="B1783" s="44" t="s">
        <v>434</v>
      </c>
      <c r="C1783" s="53">
        <v>170000</v>
      </c>
      <c r="D1783" s="45">
        <v>100000</v>
      </c>
      <c r="E1783" s="53">
        <v>0</v>
      </c>
      <c r="F1783" s="148">
        <f t="shared" si="686"/>
        <v>58.82352941176471</v>
      </c>
    </row>
    <row r="1784" spans="1:6" s="50" customFormat="1" x14ac:dyDescent="0.2">
      <c r="A1784" s="41">
        <v>630000</v>
      </c>
      <c r="B1784" s="46" t="s">
        <v>464</v>
      </c>
      <c r="C1784" s="40">
        <f>0+C1785</f>
        <v>100000</v>
      </c>
      <c r="D1784" s="40">
        <f>0+D1785</f>
        <v>100000</v>
      </c>
      <c r="E1784" s="40">
        <f>0+E1785</f>
        <v>0</v>
      </c>
      <c r="F1784" s="152">
        <f t="shared" si="686"/>
        <v>100</v>
      </c>
    </row>
    <row r="1785" spans="1:6" s="50" customFormat="1" x14ac:dyDescent="0.2">
      <c r="A1785" s="41">
        <v>638000</v>
      </c>
      <c r="B1785" s="46" t="s">
        <v>397</v>
      </c>
      <c r="C1785" s="40">
        <f t="shared" ref="C1785" si="697">C1786</f>
        <v>100000</v>
      </c>
      <c r="D1785" s="40">
        <f>D1786</f>
        <v>100000</v>
      </c>
      <c r="E1785" s="40">
        <f t="shared" ref="E1785" si="698">E1786</f>
        <v>0</v>
      </c>
      <c r="F1785" s="152">
        <f t="shared" si="686"/>
        <v>100</v>
      </c>
    </row>
    <row r="1786" spans="1:6" s="28" customFormat="1" x14ac:dyDescent="0.2">
      <c r="A1786" s="43">
        <v>638100</v>
      </c>
      <c r="B1786" s="44" t="s">
        <v>469</v>
      </c>
      <c r="C1786" s="53">
        <v>100000</v>
      </c>
      <c r="D1786" s="45">
        <v>100000</v>
      </c>
      <c r="E1786" s="53">
        <v>0</v>
      </c>
      <c r="F1786" s="148">
        <f t="shared" si="686"/>
        <v>100</v>
      </c>
    </row>
    <row r="1787" spans="1:6" s="28" customFormat="1" x14ac:dyDescent="0.2">
      <c r="A1787" s="82"/>
      <c r="B1787" s="76" t="s">
        <v>646</v>
      </c>
      <c r="C1787" s="80">
        <f>C1762+C1779+C1784</f>
        <v>9582800</v>
      </c>
      <c r="D1787" s="80">
        <f>D1762+D1779+D1784</f>
        <v>9723800</v>
      </c>
      <c r="E1787" s="80">
        <f>E1762+E1779+E1784</f>
        <v>0</v>
      </c>
      <c r="F1787" s="153">
        <f t="shared" si="686"/>
        <v>101.47138623366865</v>
      </c>
    </row>
    <row r="1788" spans="1:6" s="28" customFormat="1" x14ac:dyDescent="0.2">
      <c r="A1788" s="61"/>
      <c r="B1788" s="39"/>
      <c r="C1788" s="62"/>
      <c r="D1788" s="62"/>
      <c r="E1788" s="62"/>
      <c r="F1788" s="149"/>
    </row>
    <row r="1789" spans="1:6" s="28" customFormat="1" x14ac:dyDescent="0.2">
      <c r="A1789" s="43" t="s">
        <v>952</v>
      </c>
      <c r="B1789" s="46"/>
      <c r="C1789" s="45"/>
      <c r="D1789" s="45"/>
      <c r="E1789" s="45"/>
      <c r="F1789" s="147"/>
    </row>
    <row r="1790" spans="1:6" s="28" customFormat="1" x14ac:dyDescent="0.2">
      <c r="A1790" s="43" t="s">
        <v>513</v>
      </c>
      <c r="B1790" s="46"/>
      <c r="C1790" s="45"/>
      <c r="D1790" s="45"/>
      <c r="E1790" s="45"/>
      <c r="F1790" s="147"/>
    </row>
    <row r="1791" spans="1:6" s="28" customFormat="1" x14ac:dyDescent="0.2">
      <c r="A1791" s="43" t="s">
        <v>774</v>
      </c>
      <c r="B1791" s="46"/>
      <c r="C1791" s="45"/>
      <c r="D1791" s="45"/>
      <c r="E1791" s="45"/>
      <c r="F1791" s="147"/>
    </row>
    <row r="1792" spans="1:6" s="28" customFormat="1" x14ac:dyDescent="0.2">
      <c r="A1792" s="43" t="s">
        <v>579</v>
      </c>
      <c r="B1792" s="46"/>
      <c r="C1792" s="45"/>
      <c r="D1792" s="45"/>
      <c r="E1792" s="45"/>
      <c r="F1792" s="147"/>
    </row>
    <row r="1793" spans="1:6" s="28" customFormat="1" x14ac:dyDescent="0.2">
      <c r="A1793" s="43"/>
      <c r="B1793" s="72"/>
      <c r="C1793" s="62"/>
      <c r="D1793" s="62"/>
      <c r="E1793" s="62"/>
      <c r="F1793" s="149"/>
    </row>
    <row r="1794" spans="1:6" s="28" customFormat="1" x14ac:dyDescent="0.2">
      <c r="A1794" s="41">
        <v>410000</v>
      </c>
      <c r="B1794" s="42" t="s">
        <v>357</v>
      </c>
      <c r="C1794" s="40">
        <f>C1795+C1800+0</f>
        <v>5483000</v>
      </c>
      <c r="D1794" s="40">
        <f>D1795+D1800+0</f>
        <v>5845000</v>
      </c>
      <c r="E1794" s="40">
        <f>E1795+E1800+0</f>
        <v>0</v>
      </c>
      <c r="F1794" s="152">
        <f t="shared" ref="F1794:F1811" si="699">D1794/C1794*100</f>
        <v>106.60222505927412</v>
      </c>
    </row>
    <row r="1795" spans="1:6" s="28" customFormat="1" x14ac:dyDescent="0.2">
      <c r="A1795" s="41">
        <v>411000</v>
      </c>
      <c r="B1795" s="42" t="s">
        <v>474</v>
      </c>
      <c r="C1795" s="40">
        <f t="shared" ref="C1795" si="700">SUM(C1796:C1799)</f>
        <v>5009000</v>
      </c>
      <c r="D1795" s="40">
        <f t="shared" ref="D1795" si="701">SUM(D1796:D1799)</f>
        <v>5339000</v>
      </c>
      <c r="E1795" s="40">
        <f t="shared" ref="E1795" si="702">SUM(E1796:E1799)</f>
        <v>0</v>
      </c>
      <c r="F1795" s="152">
        <f t="shared" si="699"/>
        <v>106.58814134557797</v>
      </c>
    </row>
    <row r="1796" spans="1:6" s="28" customFormat="1" x14ac:dyDescent="0.2">
      <c r="A1796" s="43">
        <v>411100</v>
      </c>
      <c r="B1796" s="44" t="s">
        <v>358</v>
      </c>
      <c r="C1796" s="53">
        <v>4610000</v>
      </c>
      <c r="D1796" s="45">
        <v>4815900</v>
      </c>
      <c r="E1796" s="53">
        <v>0</v>
      </c>
      <c r="F1796" s="148">
        <f t="shared" si="699"/>
        <v>104.46637744034707</v>
      </c>
    </row>
    <row r="1797" spans="1:6" s="28" customFormat="1" ht="40.5" x14ac:dyDescent="0.2">
      <c r="A1797" s="43">
        <v>411200</v>
      </c>
      <c r="B1797" s="44" t="s">
        <v>487</v>
      </c>
      <c r="C1797" s="53">
        <v>210999.99999999965</v>
      </c>
      <c r="D1797" s="45">
        <v>230000</v>
      </c>
      <c r="E1797" s="53">
        <v>0</v>
      </c>
      <c r="F1797" s="148">
        <f t="shared" si="699"/>
        <v>109.00473933649306</v>
      </c>
    </row>
    <row r="1798" spans="1:6" s="28" customFormat="1" ht="40.5" x14ac:dyDescent="0.2">
      <c r="A1798" s="43">
        <v>411300</v>
      </c>
      <c r="B1798" s="44" t="s">
        <v>359</v>
      </c>
      <c r="C1798" s="53">
        <v>150000</v>
      </c>
      <c r="D1798" s="45">
        <v>248100</v>
      </c>
      <c r="E1798" s="53">
        <v>0</v>
      </c>
      <c r="F1798" s="148">
        <f t="shared" si="699"/>
        <v>165.39999999999998</v>
      </c>
    </row>
    <row r="1799" spans="1:6" s="28" customFormat="1" x14ac:dyDescent="0.2">
      <c r="A1799" s="43">
        <v>411400</v>
      </c>
      <c r="B1799" s="44" t="s">
        <v>360</v>
      </c>
      <c r="C1799" s="53">
        <v>38000</v>
      </c>
      <c r="D1799" s="45">
        <v>45000</v>
      </c>
      <c r="E1799" s="53">
        <v>0</v>
      </c>
      <c r="F1799" s="148">
        <f t="shared" si="699"/>
        <v>118.42105263157893</v>
      </c>
    </row>
    <row r="1800" spans="1:6" s="28" customFormat="1" x14ac:dyDescent="0.2">
      <c r="A1800" s="41">
        <v>412000</v>
      </c>
      <c r="B1800" s="46" t="s">
        <v>479</v>
      </c>
      <c r="C1800" s="40">
        <f>SUM(C1801:C1809)</f>
        <v>474000</v>
      </c>
      <c r="D1800" s="40">
        <f>SUM(D1801:D1809)</f>
        <v>506000</v>
      </c>
      <c r="E1800" s="40">
        <f>SUM(E1801:E1809)</f>
        <v>0</v>
      </c>
      <c r="F1800" s="152">
        <f t="shared" si="699"/>
        <v>106.75105485232068</v>
      </c>
    </row>
    <row r="1801" spans="1:6" s="28" customFormat="1" ht="40.5" x14ac:dyDescent="0.2">
      <c r="A1801" s="43">
        <v>412200</v>
      </c>
      <c r="B1801" s="44" t="s">
        <v>488</v>
      </c>
      <c r="C1801" s="53">
        <v>150000</v>
      </c>
      <c r="D1801" s="45">
        <v>160000</v>
      </c>
      <c r="E1801" s="53">
        <v>0</v>
      </c>
      <c r="F1801" s="148">
        <f t="shared" si="699"/>
        <v>106.66666666666667</v>
      </c>
    </row>
    <row r="1802" spans="1:6" s="28" customFormat="1" x14ac:dyDescent="0.2">
      <c r="A1802" s="43">
        <v>412300</v>
      </c>
      <c r="B1802" s="44" t="s">
        <v>362</v>
      </c>
      <c r="C1802" s="53">
        <v>29000</v>
      </c>
      <c r="D1802" s="45">
        <v>29000</v>
      </c>
      <c r="E1802" s="53">
        <v>0</v>
      </c>
      <c r="F1802" s="148">
        <f t="shared" si="699"/>
        <v>100</v>
      </c>
    </row>
    <row r="1803" spans="1:6" s="28" customFormat="1" x14ac:dyDescent="0.2">
      <c r="A1803" s="43">
        <v>412500</v>
      </c>
      <c r="B1803" s="44" t="s">
        <v>364</v>
      </c>
      <c r="C1803" s="53">
        <v>25000</v>
      </c>
      <c r="D1803" s="45">
        <v>25000</v>
      </c>
      <c r="E1803" s="53">
        <v>0</v>
      </c>
      <c r="F1803" s="148">
        <f t="shared" si="699"/>
        <v>100</v>
      </c>
    </row>
    <row r="1804" spans="1:6" s="28" customFormat="1" x14ac:dyDescent="0.2">
      <c r="A1804" s="43">
        <v>412600</v>
      </c>
      <c r="B1804" s="44" t="s">
        <v>489</v>
      </c>
      <c r="C1804" s="53">
        <v>21000</v>
      </c>
      <c r="D1804" s="45">
        <v>21000</v>
      </c>
      <c r="E1804" s="53">
        <v>0</v>
      </c>
      <c r="F1804" s="148">
        <f t="shared" si="699"/>
        <v>100</v>
      </c>
    </row>
    <row r="1805" spans="1:6" s="28" customFormat="1" x14ac:dyDescent="0.2">
      <c r="A1805" s="43">
        <v>412700</v>
      </c>
      <c r="B1805" s="44" t="s">
        <v>476</v>
      </c>
      <c r="C1805" s="53">
        <v>230000.00000000003</v>
      </c>
      <c r="D1805" s="45">
        <v>250000</v>
      </c>
      <c r="E1805" s="53">
        <v>0</v>
      </c>
      <c r="F1805" s="148">
        <f t="shared" si="699"/>
        <v>108.69565217391303</v>
      </c>
    </row>
    <row r="1806" spans="1:6" s="28" customFormat="1" x14ac:dyDescent="0.2">
      <c r="A1806" s="43">
        <v>412900</v>
      </c>
      <c r="B1806" s="44" t="s">
        <v>888</v>
      </c>
      <c r="C1806" s="53">
        <v>2500</v>
      </c>
      <c r="D1806" s="45">
        <v>2500</v>
      </c>
      <c r="E1806" s="53">
        <v>0</v>
      </c>
      <c r="F1806" s="148">
        <f t="shared" si="699"/>
        <v>100</v>
      </c>
    </row>
    <row r="1807" spans="1:6" s="28" customFormat="1" x14ac:dyDescent="0.2">
      <c r="A1807" s="43">
        <v>412900</v>
      </c>
      <c r="B1807" s="44" t="s">
        <v>721</v>
      </c>
      <c r="C1807" s="53">
        <v>4000</v>
      </c>
      <c r="D1807" s="45">
        <v>4000</v>
      </c>
      <c r="E1807" s="53">
        <v>0</v>
      </c>
      <c r="F1807" s="148">
        <f t="shared" si="699"/>
        <v>100</v>
      </c>
    </row>
    <row r="1808" spans="1:6" s="28" customFormat="1" x14ac:dyDescent="0.2">
      <c r="A1808" s="43">
        <v>412900</v>
      </c>
      <c r="B1808" s="44" t="s">
        <v>723</v>
      </c>
      <c r="C1808" s="53">
        <v>10000</v>
      </c>
      <c r="D1808" s="45">
        <v>12000</v>
      </c>
      <c r="E1808" s="53">
        <v>0</v>
      </c>
      <c r="F1808" s="148">
        <f t="shared" si="699"/>
        <v>120</v>
      </c>
    </row>
    <row r="1809" spans="1:6" s="28" customFormat="1" x14ac:dyDescent="0.2">
      <c r="A1809" s="43">
        <v>412900</v>
      </c>
      <c r="B1809" s="44" t="s">
        <v>705</v>
      </c>
      <c r="C1809" s="53">
        <v>2500</v>
      </c>
      <c r="D1809" s="45">
        <v>2500</v>
      </c>
      <c r="E1809" s="53">
        <v>0</v>
      </c>
      <c r="F1809" s="148">
        <f t="shared" si="699"/>
        <v>100</v>
      </c>
    </row>
    <row r="1810" spans="1:6" s="28" customFormat="1" x14ac:dyDescent="0.2">
      <c r="A1810" s="41">
        <v>510000</v>
      </c>
      <c r="B1810" s="46" t="s">
        <v>423</v>
      </c>
      <c r="C1810" s="40">
        <f>C1811+0</f>
        <v>50000</v>
      </c>
      <c r="D1810" s="40">
        <f>D1811+0</f>
        <v>130000</v>
      </c>
      <c r="E1810" s="40">
        <f>E1811+0</f>
        <v>0</v>
      </c>
      <c r="F1810" s="152">
        <f t="shared" si="699"/>
        <v>260</v>
      </c>
    </row>
    <row r="1811" spans="1:6" s="28" customFormat="1" x14ac:dyDescent="0.2">
      <c r="A1811" s="41">
        <v>511000</v>
      </c>
      <c r="B1811" s="46" t="s">
        <v>424</v>
      </c>
      <c r="C1811" s="40">
        <f t="shared" ref="C1811" si="703">SUM(C1812:C1813)</f>
        <v>50000</v>
      </c>
      <c r="D1811" s="40">
        <f t="shared" ref="D1811" si="704">SUM(D1812:D1813)</f>
        <v>130000</v>
      </c>
      <c r="E1811" s="40">
        <f t="shared" ref="E1811" si="705">SUM(E1812:E1813)</f>
        <v>0</v>
      </c>
      <c r="F1811" s="152">
        <f t="shared" si="699"/>
        <v>260</v>
      </c>
    </row>
    <row r="1812" spans="1:6" s="28" customFormat="1" x14ac:dyDescent="0.2">
      <c r="A1812" s="43">
        <v>511200</v>
      </c>
      <c r="B1812" s="44" t="s">
        <v>426</v>
      </c>
      <c r="C1812" s="53">
        <v>0</v>
      </c>
      <c r="D1812" s="45">
        <v>30000</v>
      </c>
      <c r="E1812" s="53">
        <v>0</v>
      </c>
      <c r="F1812" s="148">
        <v>0</v>
      </c>
    </row>
    <row r="1813" spans="1:6" s="28" customFormat="1" x14ac:dyDescent="0.2">
      <c r="A1813" s="43">
        <v>511300</v>
      </c>
      <c r="B1813" s="44" t="s">
        <v>427</v>
      </c>
      <c r="C1813" s="53">
        <v>50000</v>
      </c>
      <c r="D1813" s="45">
        <v>100000</v>
      </c>
      <c r="E1813" s="53">
        <v>0</v>
      </c>
      <c r="F1813" s="148">
        <f>D1813/C1813*100</f>
        <v>200</v>
      </c>
    </row>
    <row r="1814" spans="1:6" s="50" customFormat="1" x14ac:dyDescent="0.2">
      <c r="A1814" s="41">
        <v>630000</v>
      </c>
      <c r="B1814" s="46" t="s">
        <v>464</v>
      </c>
      <c r="C1814" s="40">
        <f>0+C1815</f>
        <v>100000</v>
      </c>
      <c r="D1814" s="40">
        <f>0+D1815</f>
        <v>120000</v>
      </c>
      <c r="E1814" s="40">
        <f>0+E1815</f>
        <v>0</v>
      </c>
      <c r="F1814" s="152">
        <f>D1814/C1814*100</f>
        <v>120</v>
      </c>
    </row>
    <row r="1815" spans="1:6" s="50" customFormat="1" x14ac:dyDescent="0.2">
      <c r="A1815" s="41">
        <v>638000</v>
      </c>
      <c r="B1815" s="46" t="s">
        <v>397</v>
      </c>
      <c r="C1815" s="40">
        <f t="shared" ref="C1815" si="706">C1816</f>
        <v>100000</v>
      </c>
      <c r="D1815" s="40">
        <f>D1816</f>
        <v>120000</v>
      </c>
      <c r="E1815" s="40">
        <f t="shared" ref="E1815" si="707">E1816</f>
        <v>0</v>
      </c>
      <c r="F1815" s="152">
        <f>D1815/C1815*100</f>
        <v>120</v>
      </c>
    </row>
    <row r="1816" spans="1:6" s="28" customFormat="1" x14ac:dyDescent="0.2">
      <c r="A1816" s="43">
        <v>638100</v>
      </c>
      <c r="B1816" s="44" t="s">
        <v>469</v>
      </c>
      <c r="C1816" s="53">
        <v>100000</v>
      </c>
      <c r="D1816" s="45">
        <v>120000</v>
      </c>
      <c r="E1816" s="53">
        <v>0</v>
      </c>
      <c r="F1816" s="148">
        <f>D1816/C1816*100</f>
        <v>120</v>
      </c>
    </row>
    <row r="1817" spans="1:6" s="28" customFormat="1" x14ac:dyDescent="0.2">
      <c r="A1817" s="82"/>
      <c r="B1817" s="76" t="s">
        <v>646</v>
      </c>
      <c r="C1817" s="80">
        <f>C1794+C1810+C1814</f>
        <v>5633000</v>
      </c>
      <c r="D1817" s="80">
        <f>D1794+D1810+D1814</f>
        <v>6095000</v>
      </c>
      <c r="E1817" s="80">
        <f>E1794+E1810+E1814</f>
        <v>0</v>
      </c>
      <c r="F1817" s="153">
        <f>D1817/C1817*100</f>
        <v>108.20166873779513</v>
      </c>
    </row>
    <row r="1818" spans="1:6" s="28" customFormat="1" x14ac:dyDescent="0.2">
      <c r="A1818" s="61"/>
      <c r="B1818" s="39"/>
      <c r="C1818" s="62"/>
      <c r="D1818" s="62"/>
      <c r="E1818" s="62"/>
      <c r="F1818" s="149"/>
    </row>
    <row r="1819" spans="1:6" s="28" customFormat="1" x14ac:dyDescent="0.2">
      <c r="A1819" s="38"/>
      <c r="B1819" s="39"/>
      <c r="C1819" s="45"/>
      <c r="D1819" s="45"/>
      <c r="E1819" s="45"/>
      <c r="F1819" s="147"/>
    </row>
    <row r="1820" spans="1:6" s="28" customFormat="1" x14ac:dyDescent="0.2">
      <c r="A1820" s="43" t="s">
        <v>953</v>
      </c>
      <c r="B1820" s="46"/>
      <c r="C1820" s="45"/>
      <c r="D1820" s="45"/>
      <c r="E1820" s="45"/>
      <c r="F1820" s="147"/>
    </row>
    <row r="1821" spans="1:6" s="28" customFormat="1" x14ac:dyDescent="0.2">
      <c r="A1821" s="43" t="s">
        <v>513</v>
      </c>
      <c r="B1821" s="46"/>
      <c r="C1821" s="45"/>
      <c r="D1821" s="45"/>
      <c r="E1821" s="45"/>
      <c r="F1821" s="147"/>
    </row>
    <row r="1822" spans="1:6" s="28" customFormat="1" x14ac:dyDescent="0.2">
      <c r="A1822" s="43" t="s">
        <v>775</v>
      </c>
      <c r="B1822" s="46"/>
      <c r="C1822" s="45"/>
      <c r="D1822" s="45"/>
      <c r="E1822" s="45"/>
      <c r="F1822" s="147"/>
    </row>
    <row r="1823" spans="1:6" s="28" customFormat="1" x14ac:dyDescent="0.2">
      <c r="A1823" s="43" t="s">
        <v>579</v>
      </c>
      <c r="B1823" s="46"/>
      <c r="C1823" s="45"/>
      <c r="D1823" s="45"/>
      <c r="E1823" s="45"/>
      <c r="F1823" s="147"/>
    </row>
    <row r="1824" spans="1:6" s="28" customFormat="1" x14ac:dyDescent="0.2">
      <c r="A1824" s="43"/>
      <c r="B1824" s="72"/>
      <c r="C1824" s="62"/>
      <c r="D1824" s="62"/>
      <c r="E1824" s="62"/>
      <c r="F1824" s="149"/>
    </row>
    <row r="1825" spans="1:6" s="28" customFormat="1" x14ac:dyDescent="0.2">
      <c r="A1825" s="41">
        <v>410000</v>
      </c>
      <c r="B1825" s="42" t="s">
        <v>357</v>
      </c>
      <c r="C1825" s="40">
        <f>C1826+C1831+C1842</f>
        <v>2636400</v>
      </c>
      <c r="D1825" s="40">
        <f>D1826+D1831+D1842</f>
        <v>2892500</v>
      </c>
      <c r="E1825" s="40">
        <f>E1826+E1831+E1842</f>
        <v>0</v>
      </c>
      <c r="F1825" s="152">
        <f t="shared" ref="F1825:F1855" si="708">D1825/C1825*100</f>
        <v>109.71400394477317</v>
      </c>
    </row>
    <row r="1826" spans="1:6" s="28" customFormat="1" x14ac:dyDescent="0.2">
      <c r="A1826" s="41">
        <v>411000</v>
      </c>
      <c r="B1826" s="42" t="s">
        <v>474</v>
      </c>
      <c r="C1826" s="40">
        <f t="shared" ref="C1826" si="709">SUM(C1827:C1830)</f>
        <v>2374200</v>
      </c>
      <c r="D1826" s="40">
        <f t="shared" ref="D1826" si="710">SUM(D1827:D1830)</f>
        <v>2607000</v>
      </c>
      <c r="E1826" s="40">
        <f t="shared" ref="E1826" si="711">SUM(E1827:E1830)</f>
        <v>0</v>
      </c>
      <c r="F1826" s="152">
        <f t="shared" si="708"/>
        <v>109.80540813747788</v>
      </c>
    </row>
    <row r="1827" spans="1:6" s="28" customFormat="1" x14ac:dyDescent="0.2">
      <c r="A1827" s="43">
        <v>411100</v>
      </c>
      <c r="B1827" s="44" t="s">
        <v>358</v>
      </c>
      <c r="C1827" s="53">
        <v>2142300</v>
      </c>
      <c r="D1827" s="45">
        <v>2287000</v>
      </c>
      <c r="E1827" s="53">
        <v>0</v>
      </c>
      <c r="F1827" s="148">
        <f t="shared" si="708"/>
        <v>106.75442281659899</v>
      </c>
    </row>
    <row r="1828" spans="1:6" s="28" customFormat="1" ht="40.5" x14ac:dyDescent="0.2">
      <c r="A1828" s="43">
        <v>411200</v>
      </c>
      <c r="B1828" s="44" t="s">
        <v>487</v>
      </c>
      <c r="C1828" s="53">
        <v>104000</v>
      </c>
      <c r="D1828" s="45">
        <v>130000</v>
      </c>
      <c r="E1828" s="53">
        <v>0</v>
      </c>
      <c r="F1828" s="148">
        <f t="shared" si="708"/>
        <v>125</v>
      </c>
    </row>
    <row r="1829" spans="1:6" s="28" customFormat="1" ht="40.5" x14ac:dyDescent="0.2">
      <c r="A1829" s="43">
        <v>411300</v>
      </c>
      <c r="B1829" s="44" t="s">
        <v>359</v>
      </c>
      <c r="C1829" s="53">
        <v>80000</v>
      </c>
      <c r="D1829" s="45">
        <v>140000</v>
      </c>
      <c r="E1829" s="53">
        <v>0</v>
      </c>
      <c r="F1829" s="148">
        <f t="shared" si="708"/>
        <v>175</v>
      </c>
    </row>
    <row r="1830" spans="1:6" s="28" customFormat="1" x14ac:dyDescent="0.2">
      <c r="A1830" s="43">
        <v>411400</v>
      </c>
      <c r="B1830" s="44" t="s">
        <v>360</v>
      </c>
      <c r="C1830" s="53">
        <v>47900</v>
      </c>
      <c r="D1830" s="45">
        <v>50000</v>
      </c>
      <c r="E1830" s="53">
        <v>0</v>
      </c>
      <c r="F1830" s="148">
        <f t="shared" si="708"/>
        <v>104.38413361169103</v>
      </c>
    </row>
    <row r="1831" spans="1:6" s="28" customFormat="1" x14ac:dyDescent="0.2">
      <c r="A1831" s="41">
        <v>412000</v>
      </c>
      <c r="B1831" s="46" t="s">
        <v>479</v>
      </c>
      <c r="C1831" s="40">
        <f>SUM(C1832:C1841)</f>
        <v>262000</v>
      </c>
      <c r="D1831" s="40">
        <f>SUM(D1832:D1841)</f>
        <v>285500</v>
      </c>
      <c r="E1831" s="40">
        <f>SUM(E1832:E1841)</f>
        <v>0</v>
      </c>
      <c r="F1831" s="152">
        <f t="shared" si="708"/>
        <v>108.96946564885496</v>
      </c>
    </row>
    <row r="1832" spans="1:6" s="28" customFormat="1" ht="40.5" x14ac:dyDescent="0.2">
      <c r="A1832" s="43">
        <v>412200</v>
      </c>
      <c r="B1832" s="44" t="s">
        <v>488</v>
      </c>
      <c r="C1832" s="53">
        <v>69000</v>
      </c>
      <c r="D1832" s="45">
        <v>72000</v>
      </c>
      <c r="E1832" s="53">
        <v>0</v>
      </c>
      <c r="F1832" s="148">
        <f t="shared" si="708"/>
        <v>104.34782608695652</v>
      </c>
    </row>
    <row r="1833" spans="1:6" s="28" customFormat="1" x14ac:dyDescent="0.2">
      <c r="A1833" s="43">
        <v>412300</v>
      </c>
      <c r="B1833" s="44" t="s">
        <v>362</v>
      </c>
      <c r="C1833" s="53">
        <v>16000</v>
      </c>
      <c r="D1833" s="45">
        <v>16000</v>
      </c>
      <c r="E1833" s="53">
        <v>0</v>
      </c>
      <c r="F1833" s="148">
        <f t="shared" si="708"/>
        <v>100</v>
      </c>
    </row>
    <row r="1834" spans="1:6" s="28" customFormat="1" x14ac:dyDescent="0.2">
      <c r="A1834" s="43">
        <v>412500</v>
      </c>
      <c r="B1834" s="44" t="s">
        <v>364</v>
      </c>
      <c r="C1834" s="53">
        <v>9000</v>
      </c>
      <c r="D1834" s="45">
        <v>13000</v>
      </c>
      <c r="E1834" s="53">
        <v>0</v>
      </c>
      <c r="F1834" s="148">
        <f t="shared" si="708"/>
        <v>144.44444444444443</v>
      </c>
    </row>
    <row r="1835" spans="1:6" s="28" customFormat="1" x14ac:dyDescent="0.2">
      <c r="A1835" s="43">
        <v>412600</v>
      </c>
      <c r="B1835" s="44" t="s">
        <v>489</v>
      </c>
      <c r="C1835" s="53">
        <v>9000</v>
      </c>
      <c r="D1835" s="45">
        <v>9000</v>
      </c>
      <c r="E1835" s="53">
        <v>0</v>
      </c>
      <c r="F1835" s="148">
        <f t="shared" si="708"/>
        <v>100</v>
      </c>
    </row>
    <row r="1836" spans="1:6" s="28" customFormat="1" x14ac:dyDescent="0.2">
      <c r="A1836" s="43">
        <v>412700</v>
      </c>
      <c r="B1836" s="44" t="s">
        <v>476</v>
      </c>
      <c r="C1836" s="53">
        <v>150000</v>
      </c>
      <c r="D1836" s="45">
        <v>165000</v>
      </c>
      <c r="E1836" s="53">
        <v>0</v>
      </c>
      <c r="F1836" s="148">
        <f t="shared" si="708"/>
        <v>110.00000000000001</v>
      </c>
    </row>
    <row r="1837" spans="1:6" s="28" customFormat="1" x14ac:dyDescent="0.2">
      <c r="A1837" s="43">
        <v>412900</v>
      </c>
      <c r="B1837" s="48" t="s">
        <v>888</v>
      </c>
      <c r="C1837" s="53">
        <v>500</v>
      </c>
      <c r="D1837" s="45">
        <v>500</v>
      </c>
      <c r="E1837" s="53">
        <v>0</v>
      </c>
      <c r="F1837" s="148">
        <f t="shared" si="708"/>
        <v>100</v>
      </c>
    </row>
    <row r="1838" spans="1:6" s="28" customFormat="1" x14ac:dyDescent="0.2">
      <c r="A1838" s="43">
        <v>412900</v>
      </c>
      <c r="B1838" s="48" t="s">
        <v>703</v>
      </c>
      <c r="C1838" s="53">
        <v>2000</v>
      </c>
      <c r="D1838" s="45">
        <v>2000</v>
      </c>
      <c r="E1838" s="53">
        <v>0</v>
      </c>
      <c r="F1838" s="148">
        <f t="shared" si="708"/>
        <v>100</v>
      </c>
    </row>
    <row r="1839" spans="1:6" s="28" customFormat="1" x14ac:dyDescent="0.2">
      <c r="A1839" s="43">
        <v>412900</v>
      </c>
      <c r="B1839" s="44" t="s">
        <v>721</v>
      </c>
      <c r="C1839" s="53">
        <v>1000</v>
      </c>
      <c r="D1839" s="45">
        <v>1000</v>
      </c>
      <c r="E1839" s="53">
        <v>0</v>
      </c>
      <c r="F1839" s="148">
        <f t="shared" si="708"/>
        <v>100</v>
      </c>
    </row>
    <row r="1840" spans="1:6" s="28" customFormat="1" x14ac:dyDescent="0.2">
      <c r="A1840" s="43">
        <v>412900</v>
      </c>
      <c r="B1840" s="44" t="s">
        <v>722</v>
      </c>
      <c r="C1840" s="53">
        <v>1000</v>
      </c>
      <c r="D1840" s="45">
        <v>1000</v>
      </c>
      <c r="E1840" s="53">
        <v>0</v>
      </c>
      <c r="F1840" s="148">
        <f t="shared" si="708"/>
        <v>100</v>
      </c>
    </row>
    <row r="1841" spans="1:6" s="28" customFormat="1" x14ac:dyDescent="0.2">
      <c r="A1841" s="43">
        <v>412900</v>
      </c>
      <c r="B1841" s="48" t="s">
        <v>723</v>
      </c>
      <c r="C1841" s="53">
        <v>4500</v>
      </c>
      <c r="D1841" s="45">
        <v>6000</v>
      </c>
      <c r="E1841" s="53">
        <v>0</v>
      </c>
      <c r="F1841" s="148">
        <f t="shared" si="708"/>
        <v>133.33333333333331</v>
      </c>
    </row>
    <row r="1842" spans="1:6" s="50" customFormat="1" x14ac:dyDescent="0.2">
      <c r="A1842" s="41">
        <v>413000</v>
      </c>
      <c r="B1842" s="46" t="s">
        <v>480</v>
      </c>
      <c r="C1842" s="40">
        <f t="shared" ref="C1842" si="712">C1843</f>
        <v>200</v>
      </c>
      <c r="D1842" s="40">
        <f>D1843</f>
        <v>0</v>
      </c>
      <c r="E1842" s="40">
        <f t="shared" ref="E1842" si="713">E1843</f>
        <v>0</v>
      </c>
      <c r="F1842" s="152">
        <f t="shared" si="708"/>
        <v>0</v>
      </c>
    </row>
    <row r="1843" spans="1:6" s="28" customFormat="1" x14ac:dyDescent="0.2">
      <c r="A1843" s="43">
        <v>413900</v>
      </c>
      <c r="B1843" s="44" t="s">
        <v>369</v>
      </c>
      <c r="C1843" s="53">
        <v>200</v>
      </c>
      <c r="D1843" s="45">
        <v>0</v>
      </c>
      <c r="E1843" s="53">
        <v>0</v>
      </c>
      <c r="F1843" s="148">
        <f t="shared" si="708"/>
        <v>0</v>
      </c>
    </row>
    <row r="1844" spans="1:6" s="28" customFormat="1" x14ac:dyDescent="0.2">
      <c r="A1844" s="41">
        <v>510000</v>
      </c>
      <c r="B1844" s="46" t="s">
        <v>423</v>
      </c>
      <c r="C1844" s="40">
        <f t="shared" ref="C1844" si="714">C1845+C1850</f>
        <v>51400</v>
      </c>
      <c r="D1844" s="40">
        <f t="shared" ref="D1844" si="715">D1845+D1850</f>
        <v>53500</v>
      </c>
      <c r="E1844" s="40">
        <f t="shared" ref="E1844" si="716">E1845+E1850</f>
        <v>0</v>
      </c>
      <c r="F1844" s="152">
        <f t="shared" si="708"/>
        <v>104.08560311284047</v>
      </c>
    </row>
    <row r="1845" spans="1:6" s="28" customFormat="1" x14ac:dyDescent="0.2">
      <c r="A1845" s="41">
        <v>511000</v>
      </c>
      <c r="B1845" s="46" t="s">
        <v>424</v>
      </c>
      <c r="C1845" s="40">
        <f t="shared" ref="C1845" si="717">SUM(C1846:C1849)</f>
        <v>49900</v>
      </c>
      <c r="D1845" s="40">
        <f t="shared" ref="D1845" si="718">SUM(D1846:D1849)</f>
        <v>52000</v>
      </c>
      <c r="E1845" s="40">
        <f t="shared" ref="E1845" si="719">SUM(E1846:E1849)</f>
        <v>0</v>
      </c>
      <c r="F1845" s="152">
        <f t="shared" si="708"/>
        <v>104.20841683366733</v>
      </c>
    </row>
    <row r="1846" spans="1:6" s="28" customFormat="1" x14ac:dyDescent="0.2">
      <c r="A1846" s="51">
        <v>511100</v>
      </c>
      <c r="B1846" s="44" t="s">
        <v>425</v>
      </c>
      <c r="C1846" s="53">
        <v>5100</v>
      </c>
      <c r="D1846" s="45">
        <v>0</v>
      </c>
      <c r="E1846" s="53">
        <v>0</v>
      </c>
      <c r="F1846" s="148">
        <f t="shared" si="708"/>
        <v>0</v>
      </c>
    </row>
    <row r="1847" spans="1:6" s="28" customFormat="1" x14ac:dyDescent="0.2">
      <c r="A1847" s="43">
        <v>511200</v>
      </c>
      <c r="B1847" s="44" t="s">
        <v>426</v>
      </c>
      <c r="C1847" s="53">
        <v>7000</v>
      </c>
      <c r="D1847" s="45">
        <v>0</v>
      </c>
      <c r="E1847" s="53">
        <v>0</v>
      </c>
      <c r="F1847" s="148">
        <f t="shared" si="708"/>
        <v>0</v>
      </c>
    </row>
    <row r="1848" spans="1:6" s="28" customFormat="1" x14ac:dyDescent="0.2">
      <c r="A1848" s="43">
        <v>511300</v>
      </c>
      <c r="B1848" s="44" t="s">
        <v>427</v>
      </c>
      <c r="C1848" s="53">
        <v>28000</v>
      </c>
      <c r="D1848" s="45">
        <v>50000</v>
      </c>
      <c r="E1848" s="53">
        <v>0</v>
      </c>
      <c r="F1848" s="148">
        <f t="shared" si="708"/>
        <v>178.57142857142858</v>
      </c>
    </row>
    <row r="1849" spans="1:6" s="28" customFormat="1" x14ac:dyDescent="0.2">
      <c r="A1849" s="43">
        <v>511700</v>
      </c>
      <c r="B1849" s="44" t="s">
        <v>430</v>
      </c>
      <c r="C1849" s="53">
        <v>9800</v>
      </c>
      <c r="D1849" s="45">
        <v>2000</v>
      </c>
      <c r="E1849" s="53">
        <v>0</v>
      </c>
      <c r="F1849" s="148">
        <f t="shared" si="708"/>
        <v>20.408163265306122</v>
      </c>
    </row>
    <row r="1850" spans="1:6" s="50" customFormat="1" x14ac:dyDescent="0.2">
      <c r="A1850" s="41">
        <v>516000</v>
      </c>
      <c r="B1850" s="46" t="s">
        <v>434</v>
      </c>
      <c r="C1850" s="40">
        <f t="shared" ref="C1850" si="720">C1851</f>
        <v>1500</v>
      </c>
      <c r="D1850" s="40">
        <f>D1851</f>
        <v>1500</v>
      </c>
      <c r="E1850" s="40">
        <f t="shared" ref="E1850" si="721">E1851</f>
        <v>0</v>
      </c>
      <c r="F1850" s="152">
        <f t="shared" si="708"/>
        <v>100</v>
      </c>
    </row>
    <row r="1851" spans="1:6" s="28" customFormat="1" x14ac:dyDescent="0.2">
      <c r="A1851" s="43">
        <v>516100</v>
      </c>
      <c r="B1851" s="44" t="s">
        <v>434</v>
      </c>
      <c r="C1851" s="53">
        <v>1500</v>
      </c>
      <c r="D1851" s="45">
        <v>1500</v>
      </c>
      <c r="E1851" s="53">
        <v>0</v>
      </c>
      <c r="F1851" s="148">
        <f t="shared" si="708"/>
        <v>100</v>
      </c>
    </row>
    <row r="1852" spans="1:6" s="50" customFormat="1" x14ac:dyDescent="0.2">
      <c r="A1852" s="41">
        <v>630000</v>
      </c>
      <c r="B1852" s="46" t="s">
        <v>464</v>
      </c>
      <c r="C1852" s="40">
        <f>0+C1853</f>
        <v>49500</v>
      </c>
      <c r="D1852" s="40">
        <f>0+D1853</f>
        <v>45000</v>
      </c>
      <c r="E1852" s="40">
        <f>0+E1853</f>
        <v>0</v>
      </c>
      <c r="F1852" s="152">
        <f t="shared" si="708"/>
        <v>90.909090909090907</v>
      </c>
    </row>
    <row r="1853" spans="1:6" s="50" customFormat="1" x14ac:dyDescent="0.2">
      <c r="A1853" s="41">
        <v>638000</v>
      </c>
      <c r="B1853" s="46" t="s">
        <v>397</v>
      </c>
      <c r="C1853" s="40">
        <f t="shared" ref="C1853" si="722">C1854</f>
        <v>49500</v>
      </c>
      <c r="D1853" s="40">
        <f>D1854</f>
        <v>45000</v>
      </c>
      <c r="E1853" s="40">
        <f t="shared" ref="E1853" si="723">E1854</f>
        <v>0</v>
      </c>
      <c r="F1853" s="152">
        <f t="shared" si="708"/>
        <v>90.909090909090907</v>
      </c>
    </row>
    <row r="1854" spans="1:6" s="28" customFormat="1" x14ac:dyDescent="0.2">
      <c r="A1854" s="43">
        <v>638100</v>
      </c>
      <c r="B1854" s="44" t="s">
        <v>469</v>
      </c>
      <c r="C1854" s="53">
        <v>49500</v>
      </c>
      <c r="D1854" s="45">
        <v>45000</v>
      </c>
      <c r="E1854" s="53">
        <v>0</v>
      </c>
      <c r="F1854" s="148">
        <f t="shared" si="708"/>
        <v>90.909090909090907</v>
      </c>
    </row>
    <row r="1855" spans="1:6" s="28" customFormat="1" x14ac:dyDescent="0.2">
      <c r="A1855" s="82"/>
      <c r="B1855" s="76" t="s">
        <v>646</v>
      </c>
      <c r="C1855" s="80">
        <f>C1825+C1844+C1852</f>
        <v>2737300</v>
      </c>
      <c r="D1855" s="80">
        <f>D1825+D1844+D1852</f>
        <v>2991000</v>
      </c>
      <c r="E1855" s="80">
        <f>E1825+E1844+E1852</f>
        <v>0</v>
      </c>
      <c r="F1855" s="153">
        <f t="shared" si="708"/>
        <v>109.26825704161034</v>
      </c>
    </row>
    <row r="1856" spans="1:6" s="28" customFormat="1" x14ac:dyDescent="0.2">
      <c r="A1856" s="61"/>
      <c r="B1856" s="39"/>
      <c r="C1856" s="62"/>
      <c r="D1856" s="62"/>
      <c r="E1856" s="62"/>
      <c r="F1856" s="149"/>
    </row>
    <row r="1857" spans="1:6" s="28" customFormat="1" x14ac:dyDescent="0.2">
      <c r="A1857" s="38"/>
      <c r="B1857" s="39"/>
      <c r="C1857" s="45"/>
      <c r="D1857" s="45"/>
      <c r="E1857" s="45"/>
      <c r="F1857" s="147"/>
    </row>
    <row r="1858" spans="1:6" s="28" customFormat="1" x14ac:dyDescent="0.2">
      <c r="A1858" s="43" t="s">
        <v>954</v>
      </c>
      <c r="B1858" s="46"/>
      <c r="C1858" s="45"/>
      <c r="D1858" s="45"/>
      <c r="E1858" s="45"/>
      <c r="F1858" s="147"/>
    </row>
    <row r="1859" spans="1:6" s="28" customFormat="1" x14ac:dyDescent="0.2">
      <c r="A1859" s="43" t="s">
        <v>513</v>
      </c>
      <c r="B1859" s="46"/>
      <c r="C1859" s="45"/>
      <c r="D1859" s="45"/>
      <c r="E1859" s="45"/>
      <c r="F1859" s="147"/>
    </row>
    <row r="1860" spans="1:6" s="28" customFormat="1" x14ac:dyDescent="0.2">
      <c r="A1860" s="43" t="s">
        <v>776</v>
      </c>
      <c r="B1860" s="46"/>
      <c r="C1860" s="45"/>
      <c r="D1860" s="45"/>
      <c r="E1860" s="45"/>
      <c r="F1860" s="147"/>
    </row>
    <row r="1861" spans="1:6" s="28" customFormat="1" x14ac:dyDescent="0.2">
      <c r="A1861" s="43" t="s">
        <v>579</v>
      </c>
      <c r="B1861" s="46"/>
      <c r="C1861" s="45"/>
      <c r="D1861" s="45"/>
      <c r="E1861" s="45"/>
      <c r="F1861" s="147"/>
    </row>
    <row r="1862" spans="1:6" s="28" customFormat="1" x14ac:dyDescent="0.2">
      <c r="A1862" s="43"/>
      <c r="B1862" s="72"/>
      <c r="C1862" s="62"/>
      <c r="D1862" s="62"/>
      <c r="E1862" s="62"/>
      <c r="F1862" s="149"/>
    </row>
    <row r="1863" spans="1:6" s="28" customFormat="1" x14ac:dyDescent="0.2">
      <c r="A1863" s="41">
        <v>410000</v>
      </c>
      <c r="B1863" s="42" t="s">
        <v>357</v>
      </c>
      <c r="C1863" s="40">
        <f t="shared" ref="C1863" si="724">C1864+C1869</f>
        <v>2806800.0000000009</v>
      </c>
      <c r="D1863" s="40">
        <f t="shared" ref="D1863" si="725">D1864+D1869</f>
        <v>3004500</v>
      </c>
      <c r="E1863" s="40">
        <f t="shared" ref="E1863" si="726">E1864+E1869</f>
        <v>0</v>
      </c>
      <c r="F1863" s="152">
        <f t="shared" ref="F1863:F1887" si="727">D1863/C1863*100</f>
        <v>107.04360837964938</v>
      </c>
    </row>
    <row r="1864" spans="1:6" s="28" customFormat="1" x14ac:dyDescent="0.2">
      <c r="A1864" s="41">
        <v>411000</v>
      </c>
      <c r="B1864" s="42" t="s">
        <v>474</v>
      </c>
      <c r="C1864" s="40">
        <f t="shared" ref="C1864" si="728">SUM(C1865:C1868)</f>
        <v>2535000.0000000009</v>
      </c>
      <c r="D1864" s="40">
        <f t="shared" ref="D1864" si="729">SUM(D1865:D1868)</f>
        <v>2719000</v>
      </c>
      <c r="E1864" s="40">
        <f t="shared" ref="E1864" si="730">SUM(E1865:E1868)</f>
        <v>0</v>
      </c>
      <c r="F1864" s="152">
        <f t="shared" si="727"/>
        <v>107.25838264299799</v>
      </c>
    </row>
    <row r="1865" spans="1:6" s="28" customFormat="1" x14ac:dyDescent="0.2">
      <c r="A1865" s="43">
        <v>411100</v>
      </c>
      <c r="B1865" s="44" t="s">
        <v>358</v>
      </c>
      <c r="C1865" s="53">
        <v>2366000.0000000009</v>
      </c>
      <c r="D1865" s="45">
        <v>2524000</v>
      </c>
      <c r="E1865" s="53">
        <v>0</v>
      </c>
      <c r="F1865" s="148">
        <f t="shared" si="727"/>
        <v>106.67793744716818</v>
      </c>
    </row>
    <row r="1866" spans="1:6" s="28" customFormat="1" ht="40.5" x14ac:dyDescent="0.2">
      <c r="A1866" s="43">
        <v>411200</v>
      </c>
      <c r="B1866" s="44" t="s">
        <v>487</v>
      </c>
      <c r="C1866" s="53">
        <v>89000</v>
      </c>
      <c r="D1866" s="45">
        <v>95000</v>
      </c>
      <c r="E1866" s="53">
        <v>0</v>
      </c>
      <c r="F1866" s="148">
        <f t="shared" si="727"/>
        <v>106.74157303370787</v>
      </c>
    </row>
    <row r="1867" spans="1:6" s="28" customFormat="1" ht="40.5" x14ac:dyDescent="0.2">
      <c r="A1867" s="43">
        <v>411300</v>
      </c>
      <c r="B1867" s="44" t="s">
        <v>359</v>
      </c>
      <c r="C1867" s="53">
        <v>57000</v>
      </c>
      <c r="D1867" s="45">
        <v>70000</v>
      </c>
      <c r="E1867" s="53">
        <v>0</v>
      </c>
      <c r="F1867" s="148">
        <f t="shared" si="727"/>
        <v>122.80701754385966</v>
      </c>
    </row>
    <row r="1868" spans="1:6" s="28" customFormat="1" x14ac:dyDescent="0.2">
      <c r="A1868" s="43">
        <v>411400</v>
      </c>
      <c r="B1868" s="44" t="s">
        <v>360</v>
      </c>
      <c r="C1868" s="53">
        <v>23000</v>
      </c>
      <c r="D1868" s="45">
        <v>30000</v>
      </c>
      <c r="E1868" s="53">
        <v>0</v>
      </c>
      <c r="F1868" s="148">
        <f t="shared" si="727"/>
        <v>130.43478260869566</v>
      </c>
    </row>
    <row r="1869" spans="1:6" s="28" customFormat="1" x14ac:dyDescent="0.2">
      <c r="A1869" s="41">
        <v>412000</v>
      </c>
      <c r="B1869" s="46" t="s">
        <v>479</v>
      </c>
      <c r="C1869" s="40">
        <f t="shared" ref="C1869" si="731">SUM(C1870:C1880)</f>
        <v>271800</v>
      </c>
      <c r="D1869" s="40">
        <f t="shared" ref="D1869" si="732">SUM(D1870:D1880)</f>
        <v>285500</v>
      </c>
      <c r="E1869" s="40">
        <f t="shared" ref="E1869" si="733">SUM(E1870:E1880)</f>
        <v>0</v>
      </c>
      <c r="F1869" s="152">
        <f t="shared" si="727"/>
        <v>105.04047093451068</v>
      </c>
    </row>
    <row r="1870" spans="1:6" s="28" customFormat="1" ht="40.5" x14ac:dyDescent="0.2">
      <c r="A1870" s="43">
        <v>412200</v>
      </c>
      <c r="B1870" s="44" t="s">
        <v>488</v>
      </c>
      <c r="C1870" s="53">
        <v>73000</v>
      </c>
      <c r="D1870" s="45">
        <v>84000</v>
      </c>
      <c r="E1870" s="53">
        <v>0</v>
      </c>
      <c r="F1870" s="148">
        <f t="shared" si="727"/>
        <v>115.06849315068493</v>
      </c>
    </row>
    <row r="1871" spans="1:6" s="28" customFormat="1" x14ac:dyDescent="0.2">
      <c r="A1871" s="43">
        <v>412300</v>
      </c>
      <c r="B1871" s="44" t="s">
        <v>362</v>
      </c>
      <c r="C1871" s="53">
        <v>23000</v>
      </c>
      <c r="D1871" s="45">
        <v>23000</v>
      </c>
      <c r="E1871" s="53">
        <v>0</v>
      </c>
      <c r="F1871" s="148">
        <f t="shared" si="727"/>
        <v>100</v>
      </c>
    </row>
    <row r="1872" spans="1:6" s="28" customFormat="1" x14ac:dyDescent="0.2">
      <c r="A1872" s="43">
        <v>412500</v>
      </c>
      <c r="B1872" s="44" t="s">
        <v>364</v>
      </c>
      <c r="C1872" s="53">
        <v>11000</v>
      </c>
      <c r="D1872" s="45">
        <v>11000</v>
      </c>
      <c r="E1872" s="53">
        <v>0</v>
      </c>
      <c r="F1872" s="148">
        <f t="shared" si="727"/>
        <v>100</v>
      </c>
    </row>
    <row r="1873" spans="1:6" s="28" customFormat="1" x14ac:dyDescent="0.2">
      <c r="A1873" s="43">
        <v>412600</v>
      </c>
      <c r="B1873" s="44" t="s">
        <v>489</v>
      </c>
      <c r="C1873" s="53">
        <v>17000</v>
      </c>
      <c r="D1873" s="45">
        <v>17000</v>
      </c>
      <c r="E1873" s="53">
        <v>0</v>
      </c>
      <c r="F1873" s="148">
        <f t="shared" si="727"/>
        <v>100</v>
      </c>
    </row>
    <row r="1874" spans="1:6" s="28" customFormat="1" x14ac:dyDescent="0.2">
      <c r="A1874" s="43">
        <v>412700</v>
      </c>
      <c r="B1874" s="44" t="s">
        <v>476</v>
      </c>
      <c r="C1874" s="53">
        <v>132000</v>
      </c>
      <c r="D1874" s="45">
        <v>138000</v>
      </c>
      <c r="E1874" s="53">
        <v>0</v>
      </c>
      <c r="F1874" s="148">
        <f t="shared" si="727"/>
        <v>104.54545454545455</v>
      </c>
    </row>
    <row r="1875" spans="1:6" s="28" customFormat="1" x14ac:dyDescent="0.2">
      <c r="A1875" s="43">
        <v>412900</v>
      </c>
      <c r="B1875" s="48" t="s">
        <v>888</v>
      </c>
      <c r="C1875" s="53">
        <v>1000</v>
      </c>
      <c r="D1875" s="45">
        <v>1000</v>
      </c>
      <c r="E1875" s="53">
        <v>0</v>
      </c>
      <c r="F1875" s="148">
        <f t="shared" si="727"/>
        <v>100</v>
      </c>
    </row>
    <row r="1876" spans="1:6" s="28" customFormat="1" x14ac:dyDescent="0.2">
      <c r="A1876" s="43">
        <v>412900</v>
      </c>
      <c r="B1876" s="48" t="s">
        <v>703</v>
      </c>
      <c r="C1876" s="53">
        <v>1000</v>
      </c>
      <c r="D1876" s="45">
        <v>1000</v>
      </c>
      <c r="E1876" s="53">
        <v>0</v>
      </c>
      <c r="F1876" s="148">
        <f t="shared" si="727"/>
        <v>100</v>
      </c>
    </row>
    <row r="1877" spans="1:6" s="28" customFormat="1" x14ac:dyDescent="0.2">
      <c r="A1877" s="43">
        <v>412900</v>
      </c>
      <c r="B1877" s="44" t="s">
        <v>721</v>
      </c>
      <c r="C1877" s="53">
        <v>1000</v>
      </c>
      <c r="D1877" s="45">
        <v>1000</v>
      </c>
      <c r="E1877" s="53">
        <v>0</v>
      </c>
      <c r="F1877" s="148">
        <f t="shared" si="727"/>
        <v>100</v>
      </c>
    </row>
    <row r="1878" spans="1:6" s="28" customFormat="1" x14ac:dyDescent="0.2">
      <c r="A1878" s="43">
        <v>412900</v>
      </c>
      <c r="B1878" s="48" t="s">
        <v>722</v>
      </c>
      <c r="C1878" s="53">
        <v>1500</v>
      </c>
      <c r="D1878" s="45">
        <v>1500</v>
      </c>
      <c r="E1878" s="53">
        <v>0</v>
      </c>
      <c r="F1878" s="148">
        <f t="shared" si="727"/>
        <v>100</v>
      </c>
    </row>
    <row r="1879" spans="1:6" s="28" customFormat="1" x14ac:dyDescent="0.2">
      <c r="A1879" s="43">
        <v>412900</v>
      </c>
      <c r="B1879" s="48" t="s">
        <v>723</v>
      </c>
      <c r="C1879" s="53">
        <v>5000</v>
      </c>
      <c r="D1879" s="45">
        <v>7000</v>
      </c>
      <c r="E1879" s="53">
        <v>0</v>
      </c>
      <c r="F1879" s="148">
        <f t="shared" si="727"/>
        <v>140</v>
      </c>
    </row>
    <row r="1880" spans="1:6" s="28" customFormat="1" x14ac:dyDescent="0.2">
      <c r="A1880" s="43">
        <v>412900</v>
      </c>
      <c r="B1880" s="44" t="s">
        <v>705</v>
      </c>
      <c r="C1880" s="53">
        <v>6300</v>
      </c>
      <c r="D1880" s="45">
        <v>1000</v>
      </c>
      <c r="E1880" s="53">
        <v>0</v>
      </c>
      <c r="F1880" s="148">
        <f t="shared" si="727"/>
        <v>15.873015873015872</v>
      </c>
    </row>
    <row r="1881" spans="1:6" s="50" customFormat="1" x14ac:dyDescent="0.2">
      <c r="A1881" s="41">
        <v>510000</v>
      </c>
      <c r="B1881" s="46" t="s">
        <v>423</v>
      </c>
      <c r="C1881" s="40">
        <f>C1882+0+0</f>
        <v>176800</v>
      </c>
      <c r="D1881" s="40">
        <f>D1882+0+0</f>
        <v>30000</v>
      </c>
      <c r="E1881" s="40">
        <f>E1882+0+0</f>
        <v>0</v>
      </c>
      <c r="F1881" s="152">
        <f t="shared" si="727"/>
        <v>16.968325791855204</v>
      </c>
    </row>
    <row r="1882" spans="1:6" s="50" customFormat="1" x14ac:dyDescent="0.2">
      <c r="A1882" s="41">
        <v>511000</v>
      </c>
      <c r="B1882" s="46" t="s">
        <v>424</v>
      </c>
      <c r="C1882" s="40">
        <f>0+C1883+0</f>
        <v>176800</v>
      </c>
      <c r="D1882" s="40">
        <f>0+D1883+0</f>
        <v>30000</v>
      </c>
      <c r="E1882" s="40">
        <f>0+E1883+0</f>
        <v>0</v>
      </c>
      <c r="F1882" s="152">
        <f t="shared" si="727"/>
        <v>16.968325791855204</v>
      </c>
    </row>
    <row r="1883" spans="1:6" s="28" customFormat="1" x14ac:dyDescent="0.2">
      <c r="A1883" s="43">
        <v>511300</v>
      </c>
      <c r="B1883" s="44" t="s">
        <v>427</v>
      </c>
      <c r="C1883" s="53">
        <v>176800</v>
      </c>
      <c r="D1883" s="45">
        <v>30000</v>
      </c>
      <c r="E1883" s="53">
        <v>0</v>
      </c>
      <c r="F1883" s="148">
        <f t="shared" si="727"/>
        <v>16.968325791855204</v>
      </c>
    </row>
    <row r="1884" spans="1:6" s="50" customFormat="1" x14ac:dyDescent="0.2">
      <c r="A1884" s="41">
        <v>630000</v>
      </c>
      <c r="B1884" s="46" t="s">
        <v>464</v>
      </c>
      <c r="C1884" s="40">
        <f>0+C1885</f>
        <v>122000</v>
      </c>
      <c r="D1884" s="40">
        <f>0+D1885</f>
        <v>120000</v>
      </c>
      <c r="E1884" s="40">
        <f>0+E1885</f>
        <v>0</v>
      </c>
      <c r="F1884" s="152">
        <f t="shared" si="727"/>
        <v>98.360655737704917</v>
      </c>
    </row>
    <row r="1885" spans="1:6" s="50" customFormat="1" x14ac:dyDescent="0.2">
      <c r="A1885" s="41">
        <v>638000</v>
      </c>
      <c r="B1885" s="46" t="s">
        <v>397</v>
      </c>
      <c r="C1885" s="40">
        <f t="shared" ref="C1885" si="734">C1886</f>
        <v>122000</v>
      </c>
      <c r="D1885" s="40">
        <f>D1886</f>
        <v>120000</v>
      </c>
      <c r="E1885" s="40">
        <f t="shared" ref="E1885" si="735">E1886</f>
        <v>0</v>
      </c>
      <c r="F1885" s="152">
        <f t="shared" si="727"/>
        <v>98.360655737704917</v>
      </c>
    </row>
    <row r="1886" spans="1:6" s="28" customFormat="1" x14ac:dyDescent="0.2">
      <c r="A1886" s="43">
        <v>638100</v>
      </c>
      <c r="B1886" s="44" t="s">
        <v>469</v>
      </c>
      <c r="C1886" s="53">
        <v>122000</v>
      </c>
      <c r="D1886" s="45">
        <v>120000</v>
      </c>
      <c r="E1886" s="53">
        <v>0</v>
      </c>
      <c r="F1886" s="148">
        <f t="shared" si="727"/>
        <v>98.360655737704917</v>
      </c>
    </row>
    <row r="1887" spans="1:6" s="28" customFormat="1" x14ac:dyDescent="0.2">
      <c r="A1887" s="82"/>
      <c r="B1887" s="76" t="s">
        <v>646</v>
      </c>
      <c r="C1887" s="80">
        <f>C1863+C1881+C1884</f>
        <v>3105600.0000000009</v>
      </c>
      <c r="D1887" s="80">
        <f>D1863+D1881+D1884</f>
        <v>3154500</v>
      </c>
      <c r="E1887" s="80">
        <f>E1863+E1881+E1884</f>
        <v>0</v>
      </c>
      <c r="F1887" s="153">
        <f t="shared" si="727"/>
        <v>101.57457496136009</v>
      </c>
    </row>
    <row r="1888" spans="1:6" s="28" customFormat="1" x14ac:dyDescent="0.2">
      <c r="A1888" s="61"/>
      <c r="B1888" s="39"/>
      <c r="C1888" s="62"/>
      <c r="D1888" s="62"/>
      <c r="E1888" s="62"/>
      <c r="F1888" s="149"/>
    </row>
    <row r="1889" spans="1:6" s="28" customFormat="1" x14ac:dyDescent="0.2">
      <c r="A1889" s="38"/>
      <c r="B1889" s="39"/>
      <c r="C1889" s="45"/>
      <c r="D1889" s="45"/>
      <c r="E1889" s="45"/>
      <c r="F1889" s="147"/>
    </row>
    <row r="1890" spans="1:6" s="28" customFormat="1" x14ac:dyDescent="0.2">
      <c r="A1890" s="43" t="s">
        <v>955</v>
      </c>
      <c r="B1890" s="46"/>
      <c r="C1890" s="45"/>
      <c r="D1890" s="45"/>
      <c r="E1890" s="45"/>
      <c r="F1890" s="147"/>
    </row>
    <row r="1891" spans="1:6" s="28" customFormat="1" x14ac:dyDescent="0.2">
      <c r="A1891" s="43" t="s">
        <v>513</v>
      </c>
      <c r="B1891" s="46"/>
      <c r="C1891" s="45"/>
      <c r="D1891" s="45"/>
      <c r="E1891" s="45"/>
      <c r="F1891" s="147"/>
    </row>
    <row r="1892" spans="1:6" s="28" customFormat="1" x14ac:dyDescent="0.2">
      <c r="A1892" s="43" t="s">
        <v>777</v>
      </c>
      <c r="B1892" s="46"/>
      <c r="C1892" s="45"/>
      <c r="D1892" s="45"/>
      <c r="E1892" s="45"/>
      <c r="F1892" s="147"/>
    </row>
    <row r="1893" spans="1:6" s="28" customFormat="1" x14ac:dyDescent="0.2">
      <c r="A1893" s="43" t="s">
        <v>579</v>
      </c>
      <c r="B1893" s="46"/>
      <c r="C1893" s="45"/>
      <c r="D1893" s="45"/>
      <c r="E1893" s="45"/>
      <c r="F1893" s="147"/>
    </row>
    <row r="1894" spans="1:6" s="28" customFormat="1" x14ac:dyDescent="0.2">
      <c r="A1894" s="43"/>
      <c r="B1894" s="72"/>
      <c r="C1894" s="62"/>
      <c r="D1894" s="62"/>
      <c r="E1894" s="62"/>
      <c r="F1894" s="149"/>
    </row>
    <row r="1895" spans="1:6" s="28" customFormat="1" x14ac:dyDescent="0.2">
      <c r="A1895" s="41">
        <v>410000</v>
      </c>
      <c r="B1895" s="42" t="s">
        <v>357</v>
      </c>
      <c r="C1895" s="40">
        <f t="shared" ref="C1895" si="736">C1896+C1901</f>
        <v>2597800</v>
      </c>
      <c r="D1895" s="40">
        <f t="shared" ref="D1895" si="737">D1896+D1901</f>
        <v>2818000</v>
      </c>
      <c r="E1895" s="40">
        <f t="shared" ref="E1895" si="738">E1896+E1901</f>
        <v>0</v>
      </c>
      <c r="F1895" s="152">
        <f t="shared" ref="F1895:F1923" si="739">D1895/C1895*100</f>
        <v>108.47640311032411</v>
      </c>
    </row>
    <row r="1896" spans="1:6" s="28" customFormat="1" x14ac:dyDescent="0.2">
      <c r="A1896" s="41">
        <v>411000</v>
      </c>
      <c r="B1896" s="42" t="s">
        <v>474</v>
      </c>
      <c r="C1896" s="40">
        <f t="shared" ref="C1896" si="740">SUM(C1897:C1900)</f>
        <v>2284000</v>
      </c>
      <c r="D1896" s="40">
        <f t="shared" ref="D1896" si="741">SUM(D1897:D1900)</f>
        <v>2474000</v>
      </c>
      <c r="E1896" s="40">
        <f t="shared" ref="E1896" si="742">SUM(E1897:E1900)</f>
        <v>0</v>
      </c>
      <c r="F1896" s="152">
        <f t="shared" si="739"/>
        <v>108.31873905429073</v>
      </c>
    </row>
    <row r="1897" spans="1:6" s="28" customFormat="1" x14ac:dyDescent="0.2">
      <c r="A1897" s="43">
        <v>411100</v>
      </c>
      <c r="B1897" s="44" t="s">
        <v>358</v>
      </c>
      <c r="C1897" s="53">
        <v>2087000</v>
      </c>
      <c r="D1897" s="45">
        <v>2240000</v>
      </c>
      <c r="E1897" s="53">
        <v>0</v>
      </c>
      <c r="F1897" s="148">
        <f t="shared" si="739"/>
        <v>107.3310972688069</v>
      </c>
    </row>
    <row r="1898" spans="1:6" s="28" customFormat="1" ht="40.5" x14ac:dyDescent="0.2">
      <c r="A1898" s="43">
        <v>411200</v>
      </c>
      <c r="B1898" s="44" t="s">
        <v>487</v>
      </c>
      <c r="C1898" s="53">
        <v>111800</v>
      </c>
      <c r="D1898" s="45">
        <v>120000</v>
      </c>
      <c r="E1898" s="53">
        <v>0</v>
      </c>
      <c r="F1898" s="148">
        <f t="shared" si="739"/>
        <v>107.3345259391771</v>
      </c>
    </row>
    <row r="1899" spans="1:6" s="28" customFormat="1" ht="40.5" x14ac:dyDescent="0.2">
      <c r="A1899" s="43">
        <v>411300</v>
      </c>
      <c r="B1899" s="44" t="s">
        <v>359</v>
      </c>
      <c r="C1899" s="53">
        <v>60200</v>
      </c>
      <c r="D1899" s="45">
        <v>80000</v>
      </c>
      <c r="E1899" s="53">
        <v>0</v>
      </c>
      <c r="F1899" s="148">
        <f t="shared" si="739"/>
        <v>132.89036544850498</v>
      </c>
    </row>
    <row r="1900" spans="1:6" s="28" customFormat="1" x14ac:dyDescent="0.2">
      <c r="A1900" s="43">
        <v>411400</v>
      </c>
      <c r="B1900" s="44" t="s">
        <v>360</v>
      </c>
      <c r="C1900" s="53">
        <v>25000</v>
      </c>
      <c r="D1900" s="45">
        <v>34000</v>
      </c>
      <c r="E1900" s="53">
        <v>0</v>
      </c>
      <c r="F1900" s="148">
        <f t="shared" si="739"/>
        <v>136</v>
      </c>
    </row>
    <row r="1901" spans="1:6" s="28" customFormat="1" x14ac:dyDescent="0.2">
      <c r="A1901" s="41">
        <v>412000</v>
      </c>
      <c r="B1901" s="46" t="s">
        <v>479</v>
      </c>
      <c r="C1901" s="40">
        <f t="shared" ref="C1901" si="743">SUM(C1902:C1912)</f>
        <v>313799.99999999994</v>
      </c>
      <c r="D1901" s="40">
        <f t="shared" ref="D1901" si="744">SUM(D1902:D1912)</f>
        <v>344000</v>
      </c>
      <c r="E1901" s="40">
        <f t="shared" ref="E1901" si="745">SUM(E1902:E1912)</f>
        <v>0</v>
      </c>
      <c r="F1901" s="152">
        <f t="shared" si="739"/>
        <v>109.62396430847676</v>
      </c>
    </row>
    <row r="1902" spans="1:6" s="28" customFormat="1" ht="40.5" x14ac:dyDescent="0.2">
      <c r="A1902" s="43">
        <v>412200</v>
      </c>
      <c r="B1902" s="44" t="s">
        <v>488</v>
      </c>
      <c r="C1902" s="53">
        <v>123800</v>
      </c>
      <c r="D1902" s="45">
        <v>133000</v>
      </c>
      <c r="E1902" s="53">
        <v>0</v>
      </c>
      <c r="F1902" s="148">
        <f t="shared" si="739"/>
        <v>107.4313408723748</v>
      </c>
    </row>
    <row r="1903" spans="1:6" s="28" customFormat="1" x14ac:dyDescent="0.2">
      <c r="A1903" s="43">
        <v>412300</v>
      </c>
      <c r="B1903" s="44" t="s">
        <v>362</v>
      </c>
      <c r="C1903" s="53">
        <v>18000</v>
      </c>
      <c r="D1903" s="45">
        <v>18000</v>
      </c>
      <c r="E1903" s="53">
        <v>0</v>
      </c>
      <c r="F1903" s="148">
        <f t="shared" si="739"/>
        <v>100</v>
      </c>
    </row>
    <row r="1904" spans="1:6" s="28" customFormat="1" x14ac:dyDescent="0.2">
      <c r="A1904" s="43">
        <v>412500</v>
      </c>
      <c r="B1904" s="44" t="s">
        <v>364</v>
      </c>
      <c r="C1904" s="53">
        <v>4400</v>
      </c>
      <c r="D1904" s="45">
        <v>6000.0000000000036</v>
      </c>
      <c r="E1904" s="53">
        <v>0</v>
      </c>
      <c r="F1904" s="148">
        <f t="shared" si="739"/>
        <v>136.36363636363643</v>
      </c>
    </row>
    <row r="1905" spans="1:6" s="28" customFormat="1" x14ac:dyDescent="0.2">
      <c r="A1905" s="43">
        <v>412600</v>
      </c>
      <c r="B1905" s="44" t="s">
        <v>489</v>
      </c>
      <c r="C1905" s="53">
        <v>20700</v>
      </c>
      <c r="D1905" s="45">
        <v>22000</v>
      </c>
      <c r="E1905" s="53">
        <v>0</v>
      </c>
      <c r="F1905" s="148">
        <f t="shared" si="739"/>
        <v>106.28019323671498</v>
      </c>
    </row>
    <row r="1906" spans="1:6" s="28" customFormat="1" x14ac:dyDescent="0.2">
      <c r="A1906" s="43">
        <v>412700</v>
      </c>
      <c r="B1906" s="44" t="s">
        <v>476</v>
      </c>
      <c r="C1906" s="53">
        <v>138999.99999999994</v>
      </c>
      <c r="D1906" s="45">
        <v>155000</v>
      </c>
      <c r="E1906" s="53">
        <v>0</v>
      </c>
      <c r="F1906" s="148">
        <f t="shared" si="739"/>
        <v>111.51079136690652</v>
      </c>
    </row>
    <row r="1907" spans="1:6" s="28" customFormat="1" x14ac:dyDescent="0.2">
      <c r="A1907" s="43">
        <v>412900</v>
      </c>
      <c r="B1907" s="48" t="s">
        <v>888</v>
      </c>
      <c r="C1907" s="53">
        <v>400</v>
      </c>
      <c r="D1907" s="45">
        <v>400</v>
      </c>
      <c r="E1907" s="53">
        <v>0</v>
      </c>
      <c r="F1907" s="148">
        <f t="shared" si="739"/>
        <v>100</v>
      </c>
    </row>
    <row r="1908" spans="1:6" s="28" customFormat="1" x14ac:dyDescent="0.2">
      <c r="A1908" s="43">
        <v>412900</v>
      </c>
      <c r="B1908" s="48" t="s">
        <v>703</v>
      </c>
      <c r="C1908" s="53">
        <v>100</v>
      </c>
      <c r="D1908" s="45">
        <v>100</v>
      </c>
      <c r="E1908" s="53">
        <v>0</v>
      </c>
      <c r="F1908" s="148">
        <f t="shared" si="739"/>
        <v>100</v>
      </c>
    </row>
    <row r="1909" spans="1:6" s="28" customFormat="1" x14ac:dyDescent="0.2">
      <c r="A1909" s="43">
        <v>412900</v>
      </c>
      <c r="B1909" s="44" t="s">
        <v>721</v>
      </c>
      <c r="C1909" s="53">
        <v>1000</v>
      </c>
      <c r="D1909" s="45">
        <v>1000</v>
      </c>
      <c r="E1909" s="53">
        <v>0</v>
      </c>
      <c r="F1909" s="148">
        <f t="shared" si="739"/>
        <v>100</v>
      </c>
    </row>
    <row r="1910" spans="1:6" s="28" customFormat="1" x14ac:dyDescent="0.2">
      <c r="A1910" s="43">
        <v>412900</v>
      </c>
      <c r="B1910" s="48" t="s">
        <v>722</v>
      </c>
      <c r="C1910" s="53">
        <v>500.00000000000023</v>
      </c>
      <c r="D1910" s="45">
        <v>500.00000000000023</v>
      </c>
      <c r="E1910" s="53">
        <v>0</v>
      </c>
      <c r="F1910" s="148">
        <f t="shared" si="739"/>
        <v>100</v>
      </c>
    </row>
    <row r="1911" spans="1:6" s="28" customFormat="1" x14ac:dyDescent="0.2">
      <c r="A1911" s="43">
        <v>412900</v>
      </c>
      <c r="B1911" s="48" t="s">
        <v>723</v>
      </c>
      <c r="C1911" s="53">
        <v>5000</v>
      </c>
      <c r="D1911" s="45">
        <v>8000</v>
      </c>
      <c r="E1911" s="53">
        <v>0</v>
      </c>
      <c r="F1911" s="148">
        <f t="shared" si="739"/>
        <v>160</v>
      </c>
    </row>
    <row r="1912" spans="1:6" s="28" customFormat="1" x14ac:dyDescent="0.2">
      <c r="A1912" s="43">
        <v>412900</v>
      </c>
      <c r="B1912" s="48" t="s">
        <v>705</v>
      </c>
      <c r="C1912" s="53">
        <v>900</v>
      </c>
      <c r="D1912" s="45">
        <v>0</v>
      </c>
      <c r="E1912" s="53">
        <v>0</v>
      </c>
      <c r="F1912" s="148">
        <f t="shared" si="739"/>
        <v>0</v>
      </c>
    </row>
    <row r="1913" spans="1:6" s="28" customFormat="1" x14ac:dyDescent="0.2">
      <c r="A1913" s="41">
        <v>510000</v>
      </c>
      <c r="B1913" s="46" t="s">
        <v>423</v>
      </c>
      <c r="C1913" s="40">
        <f t="shared" ref="C1913" si="746">C1914+C1916</f>
        <v>41500</v>
      </c>
      <c r="D1913" s="40">
        <f t="shared" ref="D1913" si="747">D1914+D1916</f>
        <v>31500</v>
      </c>
      <c r="E1913" s="40">
        <f t="shared" ref="E1913" si="748">E1914+E1916</f>
        <v>0</v>
      </c>
      <c r="F1913" s="152">
        <f t="shared" si="739"/>
        <v>75.903614457831324</v>
      </c>
    </row>
    <row r="1914" spans="1:6" s="28" customFormat="1" x14ac:dyDescent="0.2">
      <c r="A1914" s="41">
        <v>511000</v>
      </c>
      <c r="B1914" s="46" t="s">
        <v>424</v>
      </c>
      <c r="C1914" s="40">
        <f t="shared" ref="C1914" si="749">SUM(C1915:C1915)</f>
        <v>40000</v>
      </c>
      <c r="D1914" s="40">
        <f>SUM(D1915:D1915)</f>
        <v>30000</v>
      </c>
      <c r="E1914" s="40">
        <f t="shared" ref="E1914" si="750">SUM(E1915:E1915)</f>
        <v>0</v>
      </c>
      <c r="F1914" s="152">
        <f t="shared" si="739"/>
        <v>75</v>
      </c>
    </row>
    <row r="1915" spans="1:6" s="28" customFormat="1" x14ac:dyDescent="0.2">
      <c r="A1915" s="43">
        <v>511300</v>
      </c>
      <c r="B1915" s="44" t="s">
        <v>427</v>
      </c>
      <c r="C1915" s="53">
        <v>40000</v>
      </c>
      <c r="D1915" s="45">
        <v>30000</v>
      </c>
      <c r="E1915" s="53">
        <v>0</v>
      </c>
      <c r="F1915" s="148">
        <f t="shared" si="739"/>
        <v>75</v>
      </c>
    </row>
    <row r="1916" spans="1:6" s="28" customFormat="1" x14ac:dyDescent="0.2">
      <c r="A1916" s="41">
        <v>516000</v>
      </c>
      <c r="B1916" s="46" t="s">
        <v>434</v>
      </c>
      <c r="C1916" s="40">
        <f t="shared" ref="C1916" si="751">C1917</f>
        <v>1500</v>
      </c>
      <c r="D1916" s="40">
        <f>D1917</f>
        <v>1500</v>
      </c>
      <c r="E1916" s="40">
        <f t="shared" ref="E1916" si="752">E1917</f>
        <v>0</v>
      </c>
      <c r="F1916" s="152">
        <f t="shared" si="739"/>
        <v>100</v>
      </c>
    </row>
    <row r="1917" spans="1:6" s="28" customFormat="1" x14ac:dyDescent="0.2">
      <c r="A1917" s="43">
        <v>516100</v>
      </c>
      <c r="B1917" s="44" t="s">
        <v>434</v>
      </c>
      <c r="C1917" s="53">
        <v>1500</v>
      </c>
      <c r="D1917" s="45">
        <v>1500</v>
      </c>
      <c r="E1917" s="53">
        <v>0</v>
      </c>
      <c r="F1917" s="148">
        <f t="shared" si="739"/>
        <v>100</v>
      </c>
    </row>
    <row r="1918" spans="1:6" s="50" customFormat="1" x14ac:dyDescent="0.2">
      <c r="A1918" s="41">
        <v>630000</v>
      </c>
      <c r="B1918" s="46" t="s">
        <v>464</v>
      </c>
      <c r="C1918" s="40">
        <f t="shared" ref="C1918" si="753">C1919+C1921</f>
        <v>82099.999999999985</v>
      </c>
      <c r="D1918" s="40">
        <f t="shared" ref="D1918" si="754">D1919+D1921</f>
        <v>4100</v>
      </c>
      <c r="E1918" s="40">
        <f t="shared" ref="E1918" si="755">E1919+E1921</f>
        <v>0</v>
      </c>
      <c r="F1918" s="152">
        <f t="shared" si="739"/>
        <v>4.9939098660170531</v>
      </c>
    </row>
    <row r="1919" spans="1:6" s="50" customFormat="1" x14ac:dyDescent="0.2">
      <c r="A1919" s="41">
        <v>631000</v>
      </c>
      <c r="B1919" s="46" t="s">
        <v>396</v>
      </c>
      <c r="C1919" s="40">
        <f t="shared" ref="C1919" si="756">C1920</f>
        <v>77999.999999999985</v>
      </c>
      <c r="D1919" s="40">
        <f>D1920</f>
        <v>0</v>
      </c>
      <c r="E1919" s="40">
        <f t="shared" ref="E1919" si="757">E1920</f>
        <v>0</v>
      </c>
      <c r="F1919" s="152">
        <f t="shared" si="739"/>
        <v>0</v>
      </c>
    </row>
    <row r="1920" spans="1:6" s="28" customFormat="1" x14ac:dyDescent="0.2">
      <c r="A1920" s="51">
        <v>631900</v>
      </c>
      <c r="B1920" s="44" t="s">
        <v>744</v>
      </c>
      <c r="C1920" s="53">
        <v>77999.999999999985</v>
      </c>
      <c r="D1920" s="45">
        <v>0</v>
      </c>
      <c r="E1920" s="53">
        <v>0</v>
      </c>
      <c r="F1920" s="148">
        <f t="shared" si="739"/>
        <v>0</v>
      </c>
    </row>
    <row r="1921" spans="1:6" s="50" customFormat="1" x14ac:dyDescent="0.2">
      <c r="A1921" s="41">
        <v>638000</v>
      </c>
      <c r="B1921" s="46" t="s">
        <v>397</v>
      </c>
      <c r="C1921" s="40">
        <f t="shared" ref="C1921" si="758">C1922</f>
        <v>4100</v>
      </c>
      <c r="D1921" s="40">
        <f>D1922</f>
        <v>4100</v>
      </c>
      <c r="E1921" s="40">
        <f t="shared" ref="E1921" si="759">E1922</f>
        <v>0</v>
      </c>
      <c r="F1921" s="152">
        <f t="shared" si="739"/>
        <v>100</v>
      </c>
    </row>
    <row r="1922" spans="1:6" s="28" customFormat="1" x14ac:dyDescent="0.2">
      <c r="A1922" s="43">
        <v>638100</v>
      </c>
      <c r="B1922" s="44" t="s">
        <v>469</v>
      </c>
      <c r="C1922" s="53">
        <v>4100</v>
      </c>
      <c r="D1922" s="45">
        <v>4100</v>
      </c>
      <c r="E1922" s="53">
        <v>0</v>
      </c>
      <c r="F1922" s="148">
        <f t="shared" si="739"/>
        <v>100</v>
      </c>
    </row>
    <row r="1923" spans="1:6" s="28" customFormat="1" x14ac:dyDescent="0.2">
      <c r="A1923" s="82"/>
      <c r="B1923" s="76" t="s">
        <v>646</v>
      </c>
      <c r="C1923" s="80">
        <f t="shared" ref="C1923" si="760">C1895+C1913+C1918</f>
        <v>2721400</v>
      </c>
      <c r="D1923" s="80">
        <f t="shared" ref="D1923" si="761">D1895+D1913+D1918</f>
        <v>2853600</v>
      </c>
      <c r="E1923" s="80">
        <f t="shared" ref="E1923" si="762">E1895+E1913+E1918</f>
        <v>0</v>
      </c>
      <c r="F1923" s="153">
        <f t="shared" si="739"/>
        <v>104.85779378261188</v>
      </c>
    </row>
    <row r="1924" spans="1:6" s="28" customFormat="1" x14ac:dyDescent="0.2">
      <c r="A1924" s="61"/>
      <c r="B1924" s="39"/>
      <c r="C1924" s="62"/>
      <c r="D1924" s="62"/>
      <c r="E1924" s="62"/>
      <c r="F1924" s="149"/>
    </row>
    <row r="1925" spans="1:6" s="28" customFormat="1" x14ac:dyDescent="0.2">
      <c r="A1925" s="43" t="s">
        <v>956</v>
      </c>
      <c r="B1925" s="46"/>
      <c r="C1925" s="45"/>
      <c r="D1925" s="45"/>
      <c r="E1925" s="45"/>
      <c r="F1925" s="147"/>
    </row>
    <row r="1926" spans="1:6" s="28" customFormat="1" x14ac:dyDescent="0.2">
      <c r="A1926" s="43" t="s">
        <v>513</v>
      </c>
      <c r="B1926" s="46"/>
      <c r="C1926" s="45"/>
      <c r="D1926" s="45"/>
      <c r="E1926" s="45"/>
      <c r="F1926" s="147"/>
    </row>
    <row r="1927" spans="1:6" s="28" customFormat="1" x14ac:dyDescent="0.2">
      <c r="A1927" s="43" t="s">
        <v>778</v>
      </c>
      <c r="B1927" s="46"/>
      <c r="C1927" s="45"/>
      <c r="D1927" s="45"/>
      <c r="E1927" s="45"/>
      <c r="F1927" s="147"/>
    </row>
    <row r="1928" spans="1:6" s="28" customFormat="1" x14ac:dyDescent="0.2">
      <c r="A1928" s="43" t="s">
        <v>579</v>
      </c>
      <c r="B1928" s="46"/>
      <c r="C1928" s="45"/>
      <c r="D1928" s="45"/>
      <c r="E1928" s="45"/>
      <c r="F1928" s="147"/>
    </row>
    <row r="1929" spans="1:6" s="28" customFormat="1" x14ac:dyDescent="0.2">
      <c r="A1929" s="43"/>
      <c r="B1929" s="72"/>
      <c r="C1929" s="62"/>
      <c r="D1929" s="62"/>
      <c r="E1929" s="62"/>
      <c r="F1929" s="149"/>
    </row>
    <row r="1930" spans="1:6" s="28" customFormat="1" x14ac:dyDescent="0.2">
      <c r="A1930" s="41">
        <v>410000</v>
      </c>
      <c r="B1930" s="42" t="s">
        <v>357</v>
      </c>
      <c r="C1930" s="40">
        <f t="shared" ref="C1930" si="763">C1931+C1936</f>
        <v>1495000</v>
      </c>
      <c r="D1930" s="40">
        <f t="shared" ref="D1930" si="764">D1931+D1936</f>
        <v>1598000</v>
      </c>
      <c r="E1930" s="40">
        <f t="shared" ref="E1930" si="765">E1931+E1936</f>
        <v>0</v>
      </c>
      <c r="F1930" s="152">
        <f t="shared" ref="F1930:F1949" si="766">D1930/C1930*100</f>
        <v>106.8896321070234</v>
      </c>
    </row>
    <row r="1931" spans="1:6" s="28" customFormat="1" x14ac:dyDescent="0.2">
      <c r="A1931" s="41">
        <v>411000</v>
      </c>
      <c r="B1931" s="42" t="s">
        <v>474</v>
      </c>
      <c r="C1931" s="40">
        <f t="shared" ref="C1931" si="767">SUM(C1932:C1935)</f>
        <v>1339000</v>
      </c>
      <c r="D1931" s="40">
        <f t="shared" ref="D1931" si="768">SUM(D1932:D1935)</f>
        <v>1421000</v>
      </c>
      <c r="E1931" s="40">
        <f t="shared" ref="E1931" si="769">SUM(E1932:E1935)</f>
        <v>0</v>
      </c>
      <c r="F1931" s="152">
        <f t="shared" si="766"/>
        <v>106.12397311426437</v>
      </c>
    </row>
    <row r="1932" spans="1:6" s="28" customFormat="1" x14ac:dyDescent="0.2">
      <c r="A1932" s="43">
        <v>411100</v>
      </c>
      <c r="B1932" s="44" t="s">
        <v>358</v>
      </c>
      <c r="C1932" s="53">
        <v>1260000</v>
      </c>
      <c r="D1932" s="45">
        <v>1311000</v>
      </c>
      <c r="E1932" s="53">
        <v>0</v>
      </c>
      <c r="F1932" s="148">
        <f t="shared" si="766"/>
        <v>104.04761904761905</v>
      </c>
    </row>
    <row r="1933" spans="1:6" s="28" customFormat="1" ht="40.5" x14ac:dyDescent="0.2">
      <c r="A1933" s="43">
        <v>411200</v>
      </c>
      <c r="B1933" s="44" t="s">
        <v>487</v>
      </c>
      <c r="C1933" s="53">
        <v>50000</v>
      </c>
      <c r="D1933" s="45">
        <v>50000</v>
      </c>
      <c r="E1933" s="53">
        <v>0</v>
      </c>
      <c r="F1933" s="148">
        <f t="shared" si="766"/>
        <v>100</v>
      </c>
    </row>
    <row r="1934" spans="1:6" s="28" customFormat="1" ht="40.5" x14ac:dyDescent="0.2">
      <c r="A1934" s="43">
        <v>411300</v>
      </c>
      <c r="B1934" s="44" t="s">
        <v>359</v>
      </c>
      <c r="C1934" s="53">
        <v>10000</v>
      </c>
      <c r="D1934" s="45">
        <v>30000</v>
      </c>
      <c r="E1934" s="53">
        <v>0</v>
      </c>
      <c r="F1934" s="148">
        <f t="shared" si="766"/>
        <v>300</v>
      </c>
    </row>
    <row r="1935" spans="1:6" s="28" customFormat="1" x14ac:dyDescent="0.2">
      <c r="A1935" s="43">
        <v>411400</v>
      </c>
      <c r="B1935" s="44" t="s">
        <v>360</v>
      </c>
      <c r="C1935" s="53">
        <v>19000</v>
      </c>
      <c r="D1935" s="45">
        <v>30000</v>
      </c>
      <c r="E1935" s="53">
        <v>0</v>
      </c>
      <c r="F1935" s="148">
        <f t="shared" si="766"/>
        <v>157.89473684210526</v>
      </c>
    </row>
    <row r="1936" spans="1:6" s="28" customFormat="1" x14ac:dyDescent="0.2">
      <c r="A1936" s="41">
        <v>412000</v>
      </c>
      <c r="B1936" s="46" t="s">
        <v>479</v>
      </c>
      <c r="C1936" s="40">
        <f>SUM(C1937:C1945)</f>
        <v>156000</v>
      </c>
      <c r="D1936" s="40">
        <f>SUM(D1937:D1945)</f>
        <v>177000</v>
      </c>
      <c r="E1936" s="40">
        <f>SUM(E1937:E1945)</f>
        <v>0</v>
      </c>
      <c r="F1936" s="152">
        <f t="shared" si="766"/>
        <v>113.46153846153845</v>
      </c>
    </row>
    <row r="1937" spans="1:6" s="28" customFormat="1" ht="40.5" x14ac:dyDescent="0.2">
      <c r="A1937" s="43">
        <v>412200</v>
      </c>
      <c r="B1937" s="44" t="s">
        <v>488</v>
      </c>
      <c r="C1937" s="53">
        <v>54000</v>
      </c>
      <c r="D1937" s="45">
        <v>60000</v>
      </c>
      <c r="E1937" s="53">
        <v>0</v>
      </c>
      <c r="F1937" s="148">
        <f t="shared" si="766"/>
        <v>111.11111111111111</v>
      </c>
    </row>
    <row r="1938" spans="1:6" s="28" customFormat="1" x14ac:dyDescent="0.2">
      <c r="A1938" s="43">
        <v>412300</v>
      </c>
      <c r="B1938" s="44" t="s">
        <v>362</v>
      </c>
      <c r="C1938" s="53">
        <v>12000</v>
      </c>
      <c r="D1938" s="45">
        <v>12000</v>
      </c>
      <c r="E1938" s="53">
        <v>0</v>
      </c>
      <c r="F1938" s="148">
        <f t="shared" si="766"/>
        <v>100</v>
      </c>
    </row>
    <row r="1939" spans="1:6" s="28" customFormat="1" x14ac:dyDescent="0.2">
      <c r="A1939" s="43">
        <v>412500</v>
      </c>
      <c r="B1939" s="44" t="s">
        <v>364</v>
      </c>
      <c r="C1939" s="53">
        <v>5000</v>
      </c>
      <c r="D1939" s="45">
        <v>7000</v>
      </c>
      <c r="E1939" s="53">
        <v>0</v>
      </c>
      <c r="F1939" s="148">
        <f t="shared" si="766"/>
        <v>140</v>
      </c>
    </row>
    <row r="1940" spans="1:6" s="28" customFormat="1" x14ac:dyDescent="0.2">
      <c r="A1940" s="43">
        <v>412600</v>
      </c>
      <c r="B1940" s="44" t="s">
        <v>489</v>
      </c>
      <c r="C1940" s="53">
        <v>10000</v>
      </c>
      <c r="D1940" s="45">
        <v>13000</v>
      </c>
      <c r="E1940" s="53">
        <v>0</v>
      </c>
      <c r="F1940" s="148">
        <f t="shared" si="766"/>
        <v>130</v>
      </c>
    </row>
    <row r="1941" spans="1:6" s="28" customFormat="1" x14ac:dyDescent="0.2">
      <c r="A1941" s="43">
        <v>412700</v>
      </c>
      <c r="B1941" s="44" t="s">
        <v>476</v>
      </c>
      <c r="C1941" s="53">
        <v>70000</v>
      </c>
      <c r="D1941" s="45">
        <v>80000</v>
      </c>
      <c r="E1941" s="53">
        <v>0</v>
      </c>
      <c r="F1941" s="148">
        <f t="shared" si="766"/>
        <v>114.28571428571428</v>
      </c>
    </row>
    <row r="1942" spans="1:6" s="28" customFormat="1" x14ac:dyDescent="0.2">
      <c r="A1942" s="43">
        <v>412900</v>
      </c>
      <c r="B1942" s="44" t="s">
        <v>888</v>
      </c>
      <c r="C1942" s="53">
        <v>1000</v>
      </c>
      <c r="D1942" s="45">
        <v>1000</v>
      </c>
      <c r="E1942" s="53">
        <v>0</v>
      </c>
      <c r="F1942" s="148">
        <f t="shared" si="766"/>
        <v>100</v>
      </c>
    </row>
    <row r="1943" spans="1:6" s="28" customFormat="1" x14ac:dyDescent="0.2">
      <c r="A1943" s="43">
        <v>412900</v>
      </c>
      <c r="B1943" s="44" t="s">
        <v>721</v>
      </c>
      <c r="C1943" s="53">
        <v>1000</v>
      </c>
      <c r="D1943" s="45">
        <v>1000</v>
      </c>
      <c r="E1943" s="53">
        <v>0</v>
      </c>
      <c r="F1943" s="148">
        <f t="shared" si="766"/>
        <v>100</v>
      </c>
    </row>
    <row r="1944" spans="1:6" s="28" customFormat="1" x14ac:dyDescent="0.2">
      <c r="A1944" s="43">
        <v>412900</v>
      </c>
      <c r="B1944" s="48" t="s">
        <v>722</v>
      </c>
      <c r="C1944" s="53">
        <v>2000</v>
      </c>
      <c r="D1944" s="45">
        <v>2000</v>
      </c>
      <c r="E1944" s="53">
        <v>0</v>
      </c>
      <c r="F1944" s="148">
        <f t="shared" si="766"/>
        <v>100</v>
      </c>
    </row>
    <row r="1945" spans="1:6" s="28" customFormat="1" x14ac:dyDescent="0.2">
      <c r="A1945" s="43">
        <v>412900</v>
      </c>
      <c r="B1945" s="44" t="s">
        <v>705</v>
      </c>
      <c r="C1945" s="53">
        <v>1000</v>
      </c>
      <c r="D1945" s="45">
        <v>1000</v>
      </c>
      <c r="E1945" s="53">
        <v>0</v>
      </c>
      <c r="F1945" s="148">
        <f t="shared" si="766"/>
        <v>100</v>
      </c>
    </row>
    <row r="1946" spans="1:6" s="50" customFormat="1" x14ac:dyDescent="0.2">
      <c r="A1946" s="41">
        <v>510000</v>
      </c>
      <c r="B1946" s="46" t="s">
        <v>423</v>
      </c>
      <c r="C1946" s="40">
        <f t="shared" ref="C1946" si="770">C1947</f>
        <v>25000</v>
      </c>
      <c r="D1946" s="40">
        <f>D1947</f>
        <v>25000</v>
      </c>
      <c r="E1946" s="40">
        <f t="shared" ref="E1946" si="771">E1947</f>
        <v>0</v>
      </c>
      <c r="F1946" s="152">
        <f t="shared" si="766"/>
        <v>100</v>
      </c>
    </row>
    <row r="1947" spans="1:6" s="50" customFormat="1" x14ac:dyDescent="0.2">
      <c r="A1947" s="41">
        <v>511000</v>
      </c>
      <c r="B1947" s="46" t="s">
        <v>424</v>
      </c>
      <c r="C1947" s="40">
        <f>C1948+0+0</f>
        <v>25000</v>
      </c>
      <c r="D1947" s="40">
        <f>D1948+0+0</f>
        <v>25000</v>
      </c>
      <c r="E1947" s="40">
        <f>E1948+0+0</f>
        <v>0</v>
      </c>
      <c r="F1947" s="152">
        <f t="shared" si="766"/>
        <v>100</v>
      </c>
    </row>
    <row r="1948" spans="1:6" s="28" customFormat="1" x14ac:dyDescent="0.2">
      <c r="A1948" s="43">
        <v>511300</v>
      </c>
      <c r="B1948" s="44" t="s">
        <v>427</v>
      </c>
      <c r="C1948" s="53">
        <v>25000</v>
      </c>
      <c r="D1948" s="45">
        <v>25000</v>
      </c>
      <c r="E1948" s="53">
        <v>0</v>
      </c>
      <c r="F1948" s="148">
        <f t="shared" si="766"/>
        <v>100</v>
      </c>
    </row>
    <row r="1949" spans="1:6" s="28" customFormat="1" x14ac:dyDescent="0.2">
      <c r="A1949" s="82"/>
      <c r="B1949" s="76" t="s">
        <v>646</v>
      </c>
      <c r="C1949" s="80">
        <f>C1930+C1946+0</f>
        <v>1520000</v>
      </c>
      <c r="D1949" s="80">
        <f>D1930+D1946+0</f>
        <v>1623000</v>
      </c>
      <c r="E1949" s="80">
        <f>E1930+E1946+0</f>
        <v>0</v>
      </c>
      <c r="F1949" s="153">
        <f t="shared" si="766"/>
        <v>106.77631578947368</v>
      </c>
    </row>
    <row r="1950" spans="1:6" s="28" customFormat="1" x14ac:dyDescent="0.2">
      <c r="A1950" s="61"/>
      <c r="B1950" s="39"/>
      <c r="C1950" s="62"/>
      <c r="D1950" s="62"/>
      <c r="E1950" s="62"/>
      <c r="F1950" s="149"/>
    </row>
    <row r="1951" spans="1:6" s="28" customFormat="1" x14ac:dyDescent="0.2">
      <c r="A1951" s="38"/>
      <c r="B1951" s="39"/>
      <c r="C1951" s="45"/>
      <c r="D1951" s="45"/>
      <c r="E1951" s="45"/>
      <c r="F1951" s="147"/>
    </row>
    <row r="1952" spans="1:6" s="28" customFormat="1" x14ac:dyDescent="0.2">
      <c r="A1952" s="43" t="s">
        <v>592</v>
      </c>
      <c r="B1952" s="46"/>
      <c r="C1952" s="45"/>
      <c r="D1952" s="45"/>
      <c r="E1952" s="45"/>
      <c r="F1952" s="147"/>
    </row>
    <row r="1953" spans="1:6" s="28" customFormat="1" x14ac:dyDescent="0.2">
      <c r="A1953" s="43" t="s">
        <v>513</v>
      </c>
      <c r="B1953" s="46"/>
      <c r="C1953" s="45"/>
      <c r="D1953" s="45"/>
      <c r="E1953" s="45"/>
      <c r="F1953" s="147"/>
    </row>
    <row r="1954" spans="1:6" s="28" customFormat="1" x14ac:dyDescent="0.2">
      <c r="A1954" s="43" t="s">
        <v>530</v>
      </c>
      <c r="B1954" s="46"/>
      <c r="C1954" s="45"/>
      <c r="D1954" s="45"/>
      <c r="E1954" s="45"/>
      <c r="F1954" s="147"/>
    </row>
    <row r="1955" spans="1:6" s="28" customFormat="1" x14ac:dyDescent="0.2">
      <c r="A1955" s="43" t="s">
        <v>579</v>
      </c>
      <c r="B1955" s="46"/>
      <c r="C1955" s="45"/>
      <c r="D1955" s="45"/>
      <c r="E1955" s="45"/>
      <c r="F1955" s="147"/>
    </row>
    <row r="1956" spans="1:6" s="28" customFormat="1" x14ac:dyDescent="0.2">
      <c r="A1956" s="43"/>
      <c r="B1956" s="72"/>
      <c r="C1956" s="62"/>
      <c r="D1956" s="62"/>
      <c r="E1956" s="62"/>
      <c r="F1956" s="149"/>
    </row>
    <row r="1957" spans="1:6" s="28" customFormat="1" x14ac:dyDescent="0.2">
      <c r="A1957" s="41">
        <v>410000</v>
      </c>
      <c r="B1957" s="42" t="s">
        <v>357</v>
      </c>
      <c r="C1957" s="40">
        <f>C1958+C1963+C1974</f>
        <v>6722300</v>
      </c>
      <c r="D1957" s="40">
        <f>D1958+D1963+D1974</f>
        <v>6963500</v>
      </c>
      <c r="E1957" s="40">
        <f>E1958+E1963+E1974</f>
        <v>0</v>
      </c>
      <c r="F1957" s="152">
        <f t="shared" ref="F1957:F1981" si="772">D1957/C1957*100</f>
        <v>103.588057658837</v>
      </c>
    </row>
    <row r="1958" spans="1:6" s="28" customFormat="1" x14ac:dyDescent="0.2">
      <c r="A1958" s="41">
        <v>411000</v>
      </c>
      <c r="B1958" s="42" t="s">
        <v>474</v>
      </c>
      <c r="C1958" s="40">
        <f t="shared" ref="C1958" si="773">SUM(C1959:C1962)</f>
        <v>6043600</v>
      </c>
      <c r="D1958" s="40">
        <f t="shared" ref="D1958" si="774">SUM(D1959:D1962)</f>
        <v>6250000</v>
      </c>
      <c r="E1958" s="40">
        <f t="shared" ref="E1958" si="775">SUM(E1959:E1962)</f>
        <v>0</v>
      </c>
      <c r="F1958" s="152">
        <f t="shared" si="772"/>
        <v>103.41518300350785</v>
      </c>
    </row>
    <row r="1959" spans="1:6" s="28" customFormat="1" x14ac:dyDescent="0.2">
      <c r="A1959" s="43">
        <v>411100</v>
      </c>
      <c r="B1959" s="44" t="s">
        <v>358</v>
      </c>
      <c r="C1959" s="53">
        <v>5628000</v>
      </c>
      <c r="D1959" s="45">
        <v>5780000</v>
      </c>
      <c r="E1959" s="53">
        <v>0</v>
      </c>
      <c r="F1959" s="148">
        <f t="shared" si="772"/>
        <v>102.70078180525941</v>
      </c>
    </row>
    <row r="1960" spans="1:6" s="28" customFormat="1" ht="40.5" x14ac:dyDescent="0.2">
      <c r="A1960" s="43">
        <v>411200</v>
      </c>
      <c r="B1960" s="44" t="s">
        <v>487</v>
      </c>
      <c r="C1960" s="53">
        <v>215000</v>
      </c>
      <c r="D1960" s="45">
        <v>220000</v>
      </c>
      <c r="E1960" s="53">
        <v>0</v>
      </c>
      <c r="F1960" s="148">
        <f t="shared" si="772"/>
        <v>102.32558139534885</v>
      </c>
    </row>
    <row r="1961" spans="1:6" s="28" customFormat="1" ht="40.5" x14ac:dyDescent="0.2">
      <c r="A1961" s="43">
        <v>411300</v>
      </c>
      <c r="B1961" s="44" t="s">
        <v>359</v>
      </c>
      <c r="C1961" s="53">
        <v>136400</v>
      </c>
      <c r="D1961" s="45">
        <v>160000</v>
      </c>
      <c r="E1961" s="53">
        <v>0</v>
      </c>
      <c r="F1961" s="148">
        <f t="shared" si="772"/>
        <v>117.30205278592376</v>
      </c>
    </row>
    <row r="1962" spans="1:6" s="28" customFormat="1" x14ac:dyDescent="0.2">
      <c r="A1962" s="43">
        <v>411400</v>
      </c>
      <c r="B1962" s="44" t="s">
        <v>360</v>
      </c>
      <c r="C1962" s="53">
        <v>64200</v>
      </c>
      <c r="D1962" s="45">
        <v>90000</v>
      </c>
      <c r="E1962" s="53">
        <v>0</v>
      </c>
      <c r="F1962" s="148">
        <f t="shared" si="772"/>
        <v>140.18691588785046</v>
      </c>
    </row>
    <row r="1963" spans="1:6" s="28" customFormat="1" x14ac:dyDescent="0.2">
      <c r="A1963" s="41">
        <v>412000</v>
      </c>
      <c r="B1963" s="46" t="s">
        <v>479</v>
      </c>
      <c r="C1963" s="40">
        <f>SUM(C1964:C1973)</f>
        <v>677200</v>
      </c>
      <c r="D1963" s="40">
        <f>SUM(D1964:D1973)</f>
        <v>713500</v>
      </c>
      <c r="E1963" s="40">
        <f>SUM(E1964:E1973)</f>
        <v>0</v>
      </c>
      <c r="F1963" s="152">
        <f t="shared" si="772"/>
        <v>105.3603071470762</v>
      </c>
    </row>
    <row r="1964" spans="1:6" s="28" customFormat="1" ht="40.5" x14ac:dyDescent="0.2">
      <c r="A1964" s="43">
        <v>412200</v>
      </c>
      <c r="B1964" s="44" t="s">
        <v>488</v>
      </c>
      <c r="C1964" s="53">
        <v>164000</v>
      </c>
      <c r="D1964" s="45">
        <v>170000</v>
      </c>
      <c r="E1964" s="53">
        <v>0</v>
      </c>
      <c r="F1964" s="148">
        <f t="shared" si="772"/>
        <v>103.65853658536585</v>
      </c>
    </row>
    <row r="1965" spans="1:6" s="28" customFormat="1" x14ac:dyDescent="0.2">
      <c r="A1965" s="43">
        <v>412300</v>
      </c>
      <c r="B1965" s="44" t="s">
        <v>362</v>
      </c>
      <c r="C1965" s="53">
        <v>77700.000000000015</v>
      </c>
      <c r="D1965" s="45">
        <v>84000</v>
      </c>
      <c r="E1965" s="53">
        <v>0</v>
      </c>
      <c r="F1965" s="148">
        <f t="shared" si="772"/>
        <v>108.1081081081081</v>
      </c>
    </row>
    <row r="1966" spans="1:6" s="28" customFormat="1" x14ac:dyDescent="0.2">
      <c r="A1966" s="43">
        <v>412500</v>
      </c>
      <c r="B1966" s="44" t="s">
        <v>364</v>
      </c>
      <c r="C1966" s="53">
        <v>31999.999999999993</v>
      </c>
      <c r="D1966" s="45">
        <v>31999.999999999993</v>
      </c>
      <c r="E1966" s="53">
        <v>0</v>
      </c>
      <c r="F1966" s="148">
        <f t="shared" si="772"/>
        <v>100</v>
      </c>
    </row>
    <row r="1967" spans="1:6" s="28" customFormat="1" x14ac:dyDescent="0.2">
      <c r="A1967" s="43">
        <v>412600</v>
      </c>
      <c r="B1967" s="44" t="s">
        <v>489</v>
      </c>
      <c r="C1967" s="53">
        <v>15000</v>
      </c>
      <c r="D1967" s="45">
        <v>15000</v>
      </c>
      <c r="E1967" s="53">
        <v>0</v>
      </c>
      <c r="F1967" s="148">
        <f t="shared" si="772"/>
        <v>100</v>
      </c>
    </row>
    <row r="1968" spans="1:6" s="28" customFormat="1" x14ac:dyDescent="0.2">
      <c r="A1968" s="43">
        <v>412700</v>
      </c>
      <c r="B1968" s="44" t="s">
        <v>476</v>
      </c>
      <c r="C1968" s="53">
        <v>349999.99999999994</v>
      </c>
      <c r="D1968" s="45">
        <v>370000</v>
      </c>
      <c r="E1968" s="53">
        <v>0</v>
      </c>
      <c r="F1968" s="148">
        <f t="shared" si="772"/>
        <v>105.71428571428574</v>
      </c>
    </row>
    <row r="1969" spans="1:6" s="28" customFormat="1" x14ac:dyDescent="0.2">
      <c r="A1969" s="43">
        <v>412900</v>
      </c>
      <c r="B1969" s="48" t="s">
        <v>703</v>
      </c>
      <c r="C1969" s="53">
        <v>14000</v>
      </c>
      <c r="D1969" s="45">
        <v>14000</v>
      </c>
      <c r="E1969" s="53">
        <v>0</v>
      </c>
      <c r="F1969" s="148">
        <f t="shared" si="772"/>
        <v>100</v>
      </c>
    </row>
    <row r="1970" spans="1:6" s="28" customFormat="1" x14ac:dyDescent="0.2">
      <c r="A1970" s="43">
        <v>412900</v>
      </c>
      <c r="B1970" s="48" t="s">
        <v>721</v>
      </c>
      <c r="C1970" s="53">
        <v>1500</v>
      </c>
      <c r="D1970" s="45">
        <v>1500</v>
      </c>
      <c r="E1970" s="53">
        <v>0</v>
      </c>
      <c r="F1970" s="148">
        <f t="shared" si="772"/>
        <v>100</v>
      </c>
    </row>
    <row r="1971" spans="1:6" s="28" customFormat="1" x14ac:dyDescent="0.2">
      <c r="A1971" s="43">
        <v>412900</v>
      </c>
      <c r="B1971" s="48" t="s">
        <v>722</v>
      </c>
      <c r="C1971" s="53">
        <v>1000</v>
      </c>
      <c r="D1971" s="45">
        <v>1000</v>
      </c>
      <c r="E1971" s="53">
        <v>0</v>
      </c>
      <c r="F1971" s="148">
        <f t="shared" si="772"/>
        <v>100</v>
      </c>
    </row>
    <row r="1972" spans="1:6" s="28" customFormat="1" x14ac:dyDescent="0.2">
      <c r="A1972" s="43">
        <v>412900</v>
      </c>
      <c r="B1972" s="48" t="s">
        <v>723</v>
      </c>
      <c r="C1972" s="53">
        <v>11000</v>
      </c>
      <c r="D1972" s="45">
        <v>15000</v>
      </c>
      <c r="E1972" s="53">
        <v>0</v>
      </c>
      <c r="F1972" s="148">
        <f t="shared" si="772"/>
        <v>136.36363636363635</v>
      </c>
    </row>
    <row r="1973" spans="1:6" s="28" customFormat="1" x14ac:dyDescent="0.2">
      <c r="A1973" s="43">
        <v>412900</v>
      </c>
      <c r="B1973" s="44" t="s">
        <v>705</v>
      </c>
      <c r="C1973" s="53">
        <v>11000.000000000004</v>
      </c>
      <c r="D1973" s="45">
        <v>11000.000000000004</v>
      </c>
      <c r="E1973" s="53">
        <v>0</v>
      </c>
      <c r="F1973" s="148">
        <f t="shared" si="772"/>
        <v>100</v>
      </c>
    </row>
    <row r="1974" spans="1:6" s="50" customFormat="1" x14ac:dyDescent="0.2">
      <c r="A1974" s="41">
        <v>413000</v>
      </c>
      <c r="B1974" s="46" t="s">
        <v>480</v>
      </c>
      <c r="C1974" s="40">
        <f t="shared" ref="C1974" si="776">C1975</f>
        <v>1500</v>
      </c>
      <c r="D1974" s="40">
        <f>D1975</f>
        <v>0</v>
      </c>
      <c r="E1974" s="40">
        <f t="shared" ref="E1974" si="777">E1975</f>
        <v>0</v>
      </c>
      <c r="F1974" s="152">
        <f t="shared" si="772"/>
        <v>0</v>
      </c>
    </row>
    <row r="1975" spans="1:6" s="28" customFormat="1" x14ac:dyDescent="0.2">
      <c r="A1975" s="43">
        <v>413900</v>
      </c>
      <c r="B1975" s="44" t="s">
        <v>369</v>
      </c>
      <c r="C1975" s="53">
        <v>1500</v>
      </c>
      <c r="D1975" s="45">
        <v>0</v>
      </c>
      <c r="E1975" s="53">
        <v>0</v>
      </c>
      <c r="F1975" s="148">
        <f t="shared" si="772"/>
        <v>0</v>
      </c>
    </row>
    <row r="1976" spans="1:6" s="28" customFormat="1" x14ac:dyDescent="0.2">
      <c r="A1976" s="41">
        <v>510000</v>
      </c>
      <c r="B1976" s="46" t="s">
        <v>423</v>
      </c>
      <c r="C1976" s="40">
        <f>C1977+C1979+0</f>
        <v>83500</v>
      </c>
      <c r="D1976" s="40">
        <f>D1977+D1979+0</f>
        <v>93500</v>
      </c>
      <c r="E1976" s="40">
        <f>E1977+E1979+0</f>
        <v>0</v>
      </c>
      <c r="F1976" s="152">
        <f t="shared" si="772"/>
        <v>111.97604790419162</v>
      </c>
    </row>
    <row r="1977" spans="1:6" s="28" customFormat="1" x14ac:dyDescent="0.2">
      <c r="A1977" s="41">
        <v>511000</v>
      </c>
      <c r="B1977" s="46" t="s">
        <v>424</v>
      </c>
      <c r="C1977" s="40">
        <f>SUM(C1978:C1978)</f>
        <v>80000</v>
      </c>
      <c r="D1977" s="40">
        <f>SUM(D1978:D1978)</f>
        <v>90000</v>
      </c>
      <c r="E1977" s="40">
        <f>SUM(E1978:E1978)</f>
        <v>0</v>
      </c>
      <c r="F1977" s="152">
        <f t="shared" si="772"/>
        <v>112.5</v>
      </c>
    </row>
    <row r="1978" spans="1:6" s="28" customFormat="1" x14ac:dyDescent="0.2">
      <c r="A1978" s="43">
        <v>511300</v>
      </c>
      <c r="B1978" s="44" t="s">
        <v>427</v>
      </c>
      <c r="C1978" s="53">
        <v>80000</v>
      </c>
      <c r="D1978" s="45">
        <v>90000</v>
      </c>
      <c r="E1978" s="53">
        <v>0</v>
      </c>
      <c r="F1978" s="148">
        <f t="shared" si="772"/>
        <v>112.5</v>
      </c>
    </row>
    <row r="1979" spans="1:6" s="50" customFormat="1" x14ac:dyDescent="0.2">
      <c r="A1979" s="41">
        <v>516000</v>
      </c>
      <c r="B1979" s="46" t="s">
        <v>434</v>
      </c>
      <c r="C1979" s="40">
        <f t="shared" ref="C1979" si="778">C1980</f>
        <v>3500</v>
      </c>
      <c r="D1979" s="40">
        <f>D1980</f>
        <v>3500</v>
      </c>
      <c r="E1979" s="40">
        <f t="shared" ref="E1979" si="779">E1980</f>
        <v>0</v>
      </c>
      <c r="F1979" s="152">
        <f t="shared" si="772"/>
        <v>100</v>
      </c>
    </row>
    <row r="1980" spans="1:6" s="28" customFormat="1" x14ac:dyDescent="0.2">
      <c r="A1980" s="43">
        <v>516100</v>
      </c>
      <c r="B1980" s="44" t="s">
        <v>434</v>
      </c>
      <c r="C1980" s="53">
        <v>3500</v>
      </c>
      <c r="D1980" s="45">
        <v>3500</v>
      </c>
      <c r="E1980" s="53">
        <v>0</v>
      </c>
      <c r="F1980" s="148">
        <f t="shared" si="772"/>
        <v>100</v>
      </c>
    </row>
    <row r="1981" spans="1:6" s="50" customFormat="1" x14ac:dyDescent="0.2">
      <c r="A1981" s="41">
        <v>630000</v>
      </c>
      <c r="B1981" s="46" t="s">
        <v>464</v>
      </c>
      <c r="C1981" s="40">
        <f>C1982+C1984</f>
        <v>70600</v>
      </c>
      <c r="D1981" s="40">
        <f>D1982+D1984</f>
        <v>70600</v>
      </c>
      <c r="E1981" s="40">
        <f>E1982+E1984</f>
        <v>46000</v>
      </c>
      <c r="F1981" s="152">
        <f t="shared" si="772"/>
        <v>100</v>
      </c>
    </row>
    <row r="1982" spans="1:6" s="50" customFormat="1" x14ac:dyDescent="0.2">
      <c r="A1982" s="41">
        <v>631000</v>
      </c>
      <c r="B1982" s="46" t="s">
        <v>396</v>
      </c>
      <c r="C1982" s="40">
        <f>0+C1983</f>
        <v>0</v>
      </c>
      <c r="D1982" s="40">
        <f>0+D1983</f>
        <v>0</v>
      </c>
      <c r="E1982" s="40">
        <f>0+E1983</f>
        <v>46000</v>
      </c>
      <c r="F1982" s="152">
        <v>0</v>
      </c>
    </row>
    <row r="1983" spans="1:6" s="28" customFormat="1" x14ac:dyDescent="0.2">
      <c r="A1983" s="51">
        <v>631200</v>
      </c>
      <c r="B1983" s="44" t="s">
        <v>467</v>
      </c>
      <c r="C1983" s="53">
        <v>0</v>
      </c>
      <c r="D1983" s="45">
        <v>0</v>
      </c>
      <c r="E1983" s="53">
        <v>46000</v>
      </c>
      <c r="F1983" s="148">
        <v>0</v>
      </c>
    </row>
    <row r="1984" spans="1:6" s="50" customFormat="1" x14ac:dyDescent="0.2">
      <c r="A1984" s="41">
        <v>638000</v>
      </c>
      <c r="B1984" s="46" t="s">
        <v>397</v>
      </c>
      <c r="C1984" s="40">
        <f t="shared" ref="C1984" si="780">C1985</f>
        <v>70600</v>
      </c>
      <c r="D1984" s="40">
        <f>D1985</f>
        <v>70600</v>
      </c>
      <c r="E1984" s="40">
        <f t="shared" ref="E1984" si="781">E1985</f>
        <v>0</v>
      </c>
      <c r="F1984" s="152">
        <f>D1984/C1984*100</f>
        <v>100</v>
      </c>
    </row>
    <row r="1985" spans="1:6" s="28" customFormat="1" x14ac:dyDescent="0.2">
      <c r="A1985" s="43">
        <v>638100</v>
      </c>
      <c r="B1985" s="44" t="s">
        <v>469</v>
      </c>
      <c r="C1985" s="53">
        <v>70600</v>
      </c>
      <c r="D1985" s="45">
        <v>70600</v>
      </c>
      <c r="E1985" s="53">
        <v>0</v>
      </c>
      <c r="F1985" s="148">
        <f>D1985/C1985*100</f>
        <v>100</v>
      </c>
    </row>
    <row r="1986" spans="1:6" s="28" customFormat="1" x14ac:dyDescent="0.2">
      <c r="A1986" s="82"/>
      <c r="B1986" s="76" t="s">
        <v>646</v>
      </c>
      <c r="C1986" s="80">
        <f>C1957+C1976+C1981</f>
        <v>6876400</v>
      </c>
      <c r="D1986" s="80">
        <f>D1957+D1976+D1981</f>
        <v>7127600</v>
      </c>
      <c r="E1986" s="80">
        <f>E1957+E1976+E1981</f>
        <v>46000</v>
      </c>
      <c r="F1986" s="153">
        <f>D1986/C1986*100</f>
        <v>103.65307428305508</v>
      </c>
    </row>
    <row r="1987" spans="1:6" s="28" customFormat="1" x14ac:dyDescent="0.2">
      <c r="A1987" s="61"/>
      <c r="B1987" s="39"/>
      <c r="C1987" s="62"/>
      <c r="D1987" s="62"/>
      <c r="E1987" s="62"/>
      <c r="F1987" s="149"/>
    </row>
    <row r="1988" spans="1:6" s="28" customFormat="1" x14ac:dyDescent="0.2">
      <c r="A1988" s="38"/>
      <c r="B1988" s="39"/>
      <c r="C1988" s="45"/>
      <c r="D1988" s="45"/>
      <c r="E1988" s="45"/>
      <c r="F1988" s="147"/>
    </row>
    <row r="1989" spans="1:6" s="28" customFormat="1" x14ac:dyDescent="0.2">
      <c r="A1989" s="43" t="s">
        <v>593</v>
      </c>
      <c r="B1989" s="46"/>
      <c r="C1989" s="45"/>
      <c r="D1989" s="45"/>
      <c r="E1989" s="45"/>
      <c r="F1989" s="147"/>
    </row>
    <row r="1990" spans="1:6" s="28" customFormat="1" x14ac:dyDescent="0.2">
      <c r="A1990" s="43" t="s">
        <v>513</v>
      </c>
      <c r="B1990" s="46"/>
      <c r="C1990" s="45"/>
      <c r="D1990" s="45"/>
      <c r="E1990" s="45"/>
      <c r="F1990" s="147"/>
    </row>
    <row r="1991" spans="1:6" s="28" customFormat="1" x14ac:dyDescent="0.2">
      <c r="A1991" s="43" t="s">
        <v>532</v>
      </c>
      <c r="B1991" s="46"/>
      <c r="C1991" s="45"/>
      <c r="D1991" s="45"/>
      <c r="E1991" s="45"/>
      <c r="F1991" s="147"/>
    </row>
    <row r="1992" spans="1:6" s="28" customFormat="1" x14ac:dyDescent="0.2">
      <c r="A1992" s="43" t="s">
        <v>579</v>
      </c>
      <c r="B1992" s="46"/>
      <c r="C1992" s="45"/>
      <c r="D1992" s="45"/>
      <c r="E1992" s="45"/>
      <c r="F1992" s="147"/>
    </row>
    <row r="1993" spans="1:6" s="28" customFormat="1" x14ac:dyDescent="0.2">
      <c r="A1993" s="43"/>
      <c r="B1993" s="72"/>
      <c r="C1993" s="62"/>
      <c r="D1993" s="62"/>
      <c r="E1993" s="62"/>
      <c r="F1993" s="149"/>
    </row>
    <row r="1994" spans="1:6" s="28" customFormat="1" x14ac:dyDescent="0.2">
      <c r="A1994" s="41">
        <v>410000</v>
      </c>
      <c r="B1994" s="42" t="s">
        <v>357</v>
      </c>
      <c r="C1994" s="40">
        <f>C1995+C2000+0</f>
        <v>2257800</v>
      </c>
      <c r="D1994" s="40">
        <f>D1995+D2000+0</f>
        <v>2457800</v>
      </c>
      <c r="E1994" s="40">
        <f>E1995+E2000+0</f>
        <v>0</v>
      </c>
      <c r="F1994" s="152">
        <f t="shared" ref="F1994:F2013" si="782">D1994/C1994*100</f>
        <v>108.85818052971921</v>
      </c>
    </row>
    <row r="1995" spans="1:6" s="28" customFormat="1" x14ac:dyDescent="0.2">
      <c r="A1995" s="41">
        <v>411000</v>
      </c>
      <c r="B1995" s="42" t="s">
        <v>474</v>
      </c>
      <c r="C1995" s="40">
        <f t="shared" ref="C1995" si="783">SUM(C1996:C1999)</f>
        <v>2111500</v>
      </c>
      <c r="D1995" s="40">
        <f t="shared" ref="D1995" si="784">SUM(D1996:D1999)</f>
        <v>2290000</v>
      </c>
      <c r="E1995" s="40">
        <f t="shared" ref="E1995" si="785">SUM(E1996:E1999)</f>
        <v>0</v>
      </c>
      <c r="F1995" s="152">
        <f t="shared" si="782"/>
        <v>108.45370589628227</v>
      </c>
    </row>
    <row r="1996" spans="1:6" s="28" customFormat="1" x14ac:dyDescent="0.2">
      <c r="A1996" s="43">
        <v>411100</v>
      </c>
      <c r="B1996" s="44" t="s">
        <v>358</v>
      </c>
      <c r="C1996" s="53">
        <v>1972000</v>
      </c>
      <c r="D1996" s="45">
        <v>2120000</v>
      </c>
      <c r="E1996" s="53">
        <v>0</v>
      </c>
      <c r="F1996" s="148">
        <f t="shared" si="782"/>
        <v>107.5050709939148</v>
      </c>
    </row>
    <row r="1997" spans="1:6" s="28" customFormat="1" ht="40.5" x14ac:dyDescent="0.2">
      <c r="A1997" s="43">
        <v>411200</v>
      </c>
      <c r="B1997" s="44" t="s">
        <v>487</v>
      </c>
      <c r="C1997" s="53">
        <v>87000</v>
      </c>
      <c r="D1997" s="45">
        <v>90000</v>
      </c>
      <c r="E1997" s="53">
        <v>0</v>
      </c>
      <c r="F1997" s="148">
        <f t="shared" si="782"/>
        <v>103.44827586206897</v>
      </c>
    </row>
    <row r="1998" spans="1:6" s="28" customFormat="1" ht="40.5" x14ac:dyDescent="0.2">
      <c r="A1998" s="43">
        <v>411300</v>
      </c>
      <c r="B1998" s="44" t="s">
        <v>359</v>
      </c>
      <c r="C1998" s="53">
        <v>25500.000000000033</v>
      </c>
      <c r="D1998" s="45">
        <v>50000</v>
      </c>
      <c r="E1998" s="53">
        <v>0</v>
      </c>
      <c r="F1998" s="148">
        <f t="shared" si="782"/>
        <v>196.07843137254878</v>
      </c>
    </row>
    <row r="1999" spans="1:6" s="28" customFormat="1" x14ac:dyDescent="0.2">
      <c r="A1999" s="43">
        <v>411400</v>
      </c>
      <c r="B1999" s="44" t="s">
        <v>360</v>
      </c>
      <c r="C1999" s="53">
        <v>27000</v>
      </c>
      <c r="D1999" s="45">
        <v>30000</v>
      </c>
      <c r="E1999" s="53">
        <v>0</v>
      </c>
      <c r="F1999" s="148">
        <f t="shared" si="782"/>
        <v>111.11111111111111</v>
      </c>
    </row>
    <row r="2000" spans="1:6" s="28" customFormat="1" x14ac:dyDescent="0.2">
      <c r="A2000" s="41">
        <v>412000</v>
      </c>
      <c r="B2000" s="46" t="s">
        <v>479</v>
      </c>
      <c r="C2000" s="40">
        <f>SUM(C2001:C2009)</f>
        <v>146300</v>
      </c>
      <c r="D2000" s="40">
        <f>SUM(D2001:D2009)</f>
        <v>167800</v>
      </c>
      <c r="E2000" s="40">
        <f>SUM(E2001:E2009)</f>
        <v>0</v>
      </c>
      <c r="F2000" s="152">
        <f t="shared" si="782"/>
        <v>114.69583048530416</v>
      </c>
    </row>
    <row r="2001" spans="1:6" s="28" customFormat="1" ht="40.5" x14ac:dyDescent="0.2">
      <c r="A2001" s="43">
        <v>412200</v>
      </c>
      <c r="B2001" s="44" t="s">
        <v>488</v>
      </c>
      <c r="C2001" s="53">
        <v>38000</v>
      </c>
      <c r="D2001" s="45">
        <v>45000</v>
      </c>
      <c r="E2001" s="53">
        <v>0</v>
      </c>
      <c r="F2001" s="148">
        <f t="shared" si="782"/>
        <v>118.42105263157893</v>
      </c>
    </row>
    <row r="2002" spans="1:6" s="28" customFormat="1" x14ac:dyDescent="0.2">
      <c r="A2002" s="43">
        <v>412300</v>
      </c>
      <c r="B2002" s="44" t="s">
        <v>362</v>
      </c>
      <c r="C2002" s="53">
        <v>11999.999999999998</v>
      </c>
      <c r="D2002" s="45">
        <v>15000</v>
      </c>
      <c r="E2002" s="53">
        <v>0</v>
      </c>
      <c r="F2002" s="148">
        <f t="shared" si="782"/>
        <v>125.00000000000003</v>
      </c>
    </row>
    <row r="2003" spans="1:6" s="28" customFormat="1" x14ac:dyDescent="0.2">
      <c r="A2003" s="43">
        <v>412500</v>
      </c>
      <c r="B2003" s="44" t="s">
        <v>364</v>
      </c>
      <c r="C2003" s="53">
        <v>5999.9999999999991</v>
      </c>
      <c r="D2003" s="45">
        <v>5999.9999999999991</v>
      </c>
      <c r="E2003" s="53">
        <v>0</v>
      </c>
      <c r="F2003" s="148">
        <f t="shared" si="782"/>
        <v>100</v>
      </c>
    </row>
    <row r="2004" spans="1:6" s="28" customFormat="1" x14ac:dyDescent="0.2">
      <c r="A2004" s="43">
        <v>412600</v>
      </c>
      <c r="B2004" s="44" t="s">
        <v>489</v>
      </c>
      <c r="C2004" s="53">
        <v>6999.9999999999991</v>
      </c>
      <c r="D2004" s="45">
        <v>7000</v>
      </c>
      <c r="E2004" s="53">
        <v>0</v>
      </c>
      <c r="F2004" s="148">
        <f t="shared" si="782"/>
        <v>100.00000000000003</v>
      </c>
    </row>
    <row r="2005" spans="1:6" s="28" customFormat="1" x14ac:dyDescent="0.2">
      <c r="A2005" s="43">
        <v>412700</v>
      </c>
      <c r="B2005" s="44" t="s">
        <v>476</v>
      </c>
      <c r="C2005" s="53">
        <v>75000</v>
      </c>
      <c r="D2005" s="45">
        <v>85000</v>
      </c>
      <c r="E2005" s="53">
        <v>0</v>
      </c>
      <c r="F2005" s="148">
        <f t="shared" si="782"/>
        <v>113.33333333333333</v>
      </c>
    </row>
    <row r="2006" spans="1:6" s="28" customFormat="1" x14ac:dyDescent="0.2">
      <c r="A2006" s="43">
        <v>412900</v>
      </c>
      <c r="B2006" s="48" t="s">
        <v>703</v>
      </c>
      <c r="C2006" s="53">
        <v>1000</v>
      </c>
      <c r="D2006" s="45">
        <v>1000</v>
      </c>
      <c r="E2006" s="53">
        <v>0</v>
      </c>
      <c r="F2006" s="148">
        <f t="shared" si="782"/>
        <v>100</v>
      </c>
    </row>
    <row r="2007" spans="1:6" s="28" customFormat="1" x14ac:dyDescent="0.2">
      <c r="A2007" s="43">
        <v>412900</v>
      </c>
      <c r="B2007" s="48" t="s">
        <v>722</v>
      </c>
      <c r="C2007" s="53">
        <v>300</v>
      </c>
      <c r="D2007" s="45">
        <v>300</v>
      </c>
      <c r="E2007" s="53">
        <v>0</v>
      </c>
      <c r="F2007" s="148">
        <f t="shared" si="782"/>
        <v>100</v>
      </c>
    </row>
    <row r="2008" spans="1:6" s="28" customFormat="1" x14ac:dyDescent="0.2">
      <c r="A2008" s="43">
        <v>412900</v>
      </c>
      <c r="B2008" s="48" t="s">
        <v>723</v>
      </c>
      <c r="C2008" s="53">
        <v>4000</v>
      </c>
      <c r="D2008" s="45">
        <v>5500</v>
      </c>
      <c r="E2008" s="53">
        <v>0</v>
      </c>
      <c r="F2008" s="148">
        <f t="shared" si="782"/>
        <v>137.5</v>
      </c>
    </row>
    <row r="2009" spans="1:6" s="28" customFormat="1" x14ac:dyDescent="0.2">
      <c r="A2009" s="43">
        <v>412900</v>
      </c>
      <c r="B2009" s="44" t="s">
        <v>705</v>
      </c>
      <c r="C2009" s="53">
        <v>3000</v>
      </c>
      <c r="D2009" s="45">
        <v>3000</v>
      </c>
      <c r="E2009" s="53">
        <v>0</v>
      </c>
      <c r="F2009" s="148">
        <f t="shared" si="782"/>
        <v>100</v>
      </c>
    </row>
    <row r="2010" spans="1:6" s="28" customFormat="1" x14ac:dyDescent="0.2">
      <c r="A2010" s="41">
        <v>510000</v>
      </c>
      <c r="B2010" s="46" t="s">
        <v>423</v>
      </c>
      <c r="C2010" s="40">
        <f>C2011+0</f>
        <v>10000</v>
      </c>
      <c r="D2010" s="40">
        <f>D2011+0</f>
        <v>10000</v>
      </c>
      <c r="E2010" s="40">
        <f>E2011+0</f>
        <v>0</v>
      </c>
      <c r="F2010" s="152">
        <f t="shared" si="782"/>
        <v>100</v>
      </c>
    </row>
    <row r="2011" spans="1:6" s="28" customFormat="1" x14ac:dyDescent="0.2">
      <c r="A2011" s="41">
        <v>511000</v>
      </c>
      <c r="B2011" s="46" t="s">
        <v>424</v>
      </c>
      <c r="C2011" s="40">
        <f>SUM(C2012:C2012)</f>
        <v>10000</v>
      </c>
      <c r="D2011" s="40">
        <f>SUM(D2012:D2012)</f>
        <v>10000</v>
      </c>
      <c r="E2011" s="40">
        <f>SUM(E2012:E2012)</f>
        <v>0</v>
      </c>
      <c r="F2011" s="152">
        <f t="shared" si="782"/>
        <v>100</v>
      </c>
    </row>
    <row r="2012" spans="1:6" s="28" customFormat="1" x14ac:dyDescent="0.2">
      <c r="A2012" s="43">
        <v>511300</v>
      </c>
      <c r="B2012" s="44" t="s">
        <v>427</v>
      </c>
      <c r="C2012" s="53">
        <v>10000</v>
      </c>
      <c r="D2012" s="45">
        <v>10000</v>
      </c>
      <c r="E2012" s="53">
        <v>0</v>
      </c>
      <c r="F2012" s="148">
        <f t="shared" si="782"/>
        <v>100</v>
      </c>
    </row>
    <row r="2013" spans="1:6" s="50" customFormat="1" x14ac:dyDescent="0.2">
      <c r="A2013" s="41">
        <v>630000</v>
      </c>
      <c r="B2013" s="46" t="s">
        <v>464</v>
      </c>
      <c r="C2013" s="40">
        <f>C2014+C2016</f>
        <v>11000</v>
      </c>
      <c r="D2013" s="40">
        <f>D2014+D2016</f>
        <v>11000</v>
      </c>
      <c r="E2013" s="40">
        <f>E2014+E2016</f>
        <v>100000</v>
      </c>
      <c r="F2013" s="152">
        <f t="shared" si="782"/>
        <v>100</v>
      </c>
    </row>
    <row r="2014" spans="1:6" s="50" customFormat="1" x14ac:dyDescent="0.2">
      <c r="A2014" s="41">
        <v>631000</v>
      </c>
      <c r="B2014" s="46" t="s">
        <v>396</v>
      </c>
      <c r="C2014" s="40">
        <f>0+C2015</f>
        <v>0</v>
      </c>
      <c r="D2014" s="40">
        <f>0+D2015</f>
        <v>0</v>
      </c>
      <c r="E2014" s="40">
        <f>0+E2015</f>
        <v>100000</v>
      </c>
      <c r="F2014" s="152">
        <v>0</v>
      </c>
    </row>
    <row r="2015" spans="1:6" s="28" customFormat="1" x14ac:dyDescent="0.2">
      <c r="A2015" s="51">
        <v>631200</v>
      </c>
      <c r="B2015" s="44" t="s">
        <v>467</v>
      </c>
      <c r="C2015" s="53">
        <v>0</v>
      </c>
      <c r="D2015" s="45">
        <v>0</v>
      </c>
      <c r="E2015" s="53">
        <v>100000</v>
      </c>
      <c r="F2015" s="148">
        <v>0</v>
      </c>
    </row>
    <row r="2016" spans="1:6" s="50" customFormat="1" x14ac:dyDescent="0.2">
      <c r="A2016" s="41">
        <v>638000</v>
      </c>
      <c r="B2016" s="46" t="s">
        <v>397</v>
      </c>
      <c r="C2016" s="40">
        <f t="shared" ref="C2016" si="786">C2017</f>
        <v>11000</v>
      </c>
      <c r="D2016" s="40">
        <f>D2017</f>
        <v>11000</v>
      </c>
      <c r="E2016" s="40">
        <f t="shared" ref="E2016" si="787">E2017</f>
        <v>0</v>
      </c>
      <c r="F2016" s="152">
        <f>D2016/C2016*100</f>
        <v>100</v>
      </c>
    </row>
    <row r="2017" spans="1:6" s="28" customFormat="1" x14ac:dyDescent="0.2">
      <c r="A2017" s="43">
        <v>638100</v>
      </c>
      <c r="B2017" s="44" t="s">
        <v>469</v>
      </c>
      <c r="C2017" s="53">
        <v>11000</v>
      </c>
      <c r="D2017" s="45">
        <v>11000</v>
      </c>
      <c r="E2017" s="53">
        <v>0</v>
      </c>
      <c r="F2017" s="148">
        <f>D2017/C2017*100</f>
        <v>100</v>
      </c>
    </row>
    <row r="2018" spans="1:6" s="28" customFormat="1" x14ac:dyDescent="0.2">
      <c r="A2018" s="82"/>
      <c r="B2018" s="76" t="s">
        <v>646</v>
      </c>
      <c r="C2018" s="80">
        <f>C1994+C2010+C2013</f>
        <v>2278800</v>
      </c>
      <c r="D2018" s="80">
        <f>D1994+D2010+D2013</f>
        <v>2478800</v>
      </c>
      <c r="E2018" s="80">
        <f>E1994+E2010+E2013</f>
        <v>100000</v>
      </c>
      <c r="F2018" s="153">
        <f>D2018/C2018*100</f>
        <v>108.77654906090926</v>
      </c>
    </row>
    <row r="2019" spans="1:6" s="28" customFormat="1" x14ac:dyDescent="0.2">
      <c r="A2019" s="61"/>
      <c r="B2019" s="39"/>
      <c r="C2019" s="62"/>
      <c r="D2019" s="62"/>
      <c r="E2019" s="62"/>
      <c r="F2019" s="149"/>
    </row>
    <row r="2020" spans="1:6" s="28" customFormat="1" x14ac:dyDescent="0.2">
      <c r="A2020" s="38"/>
      <c r="B2020" s="39"/>
      <c r="C2020" s="45"/>
      <c r="D2020" s="45"/>
      <c r="E2020" s="45"/>
      <c r="F2020" s="147"/>
    </row>
    <row r="2021" spans="1:6" s="28" customFormat="1" x14ac:dyDescent="0.2">
      <c r="A2021" s="43" t="s">
        <v>594</v>
      </c>
      <c r="B2021" s="46"/>
      <c r="C2021" s="45"/>
      <c r="D2021" s="45"/>
      <c r="E2021" s="45"/>
      <c r="F2021" s="147"/>
    </row>
    <row r="2022" spans="1:6" s="28" customFormat="1" x14ac:dyDescent="0.2">
      <c r="A2022" s="43" t="s">
        <v>513</v>
      </c>
      <c r="B2022" s="46"/>
      <c r="C2022" s="45"/>
      <c r="D2022" s="45"/>
      <c r="E2022" s="45"/>
      <c r="F2022" s="147"/>
    </row>
    <row r="2023" spans="1:6" s="28" customFormat="1" x14ac:dyDescent="0.2">
      <c r="A2023" s="43" t="s">
        <v>533</v>
      </c>
      <c r="B2023" s="46"/>
      <c r="C2023" s="45"/>
      <c r="D2023" s="45"/>
      <c r="E2023" s="45"/>
      <c r="F2023" s="147"/>
    </row>
    <row r="2024" spans="1:6" s="28" customFormat="1" x14ac:dyDescent="0.2">
      <c r="A2024" s="43" t="s">
        <v>579</v>
      </c>
      <c r="B2024" s="46"/>
      <c r="C2024" s="45"/>
      <c r="D2024" s="45"/>
      <c r="E2024" s="45"/>
      <c r="F2024" s="147"/>
    </row>
    <row r="2025" spans="1:6" s="28" customFormat="1" x14ac:dyDescent="0.2">
      <c r="A2025" s="43"/>
      <c r="B2025" s="72"/>
      <c r="C2025" s="62"/>
      <c r="D2025" s="62"/>
      <c r="E2025" s="62"/>
      <c r="F2025" s="149"/>
    </row>
    <row r="2026" spans="1:6" s="28" customFormat="1" x14ac:dyDescent="0.2">
      <c r="A2026" s="41">
        <v>410000</v>
      </c>
      <c r="B2026" s="42" t="s">
        <v>357</v>
      </c>
      <c r="C2026" s="40">
        <f>C2027+C2032+0+C2044</f>
        <v>2438500</v>
      </c>
      <c r="D2026" s="40">
        <f>D2027+D2032+0+D2044</f>
        <v>2672600</v>
      </c>
      <c r="E2026" s="40">
        <f>E2027+E2032+0+E2044</f>
        <v>0</v>
      </c>
      <c r="F2026" s="152">
        <f t="shared" ref="F2026:F2050" si="788">D2026/C2026*100</f>
        <v>109.60016403526758</v>
      </c>
    </row>
    <row r="2027" spans="1:6" s="28" customFormat="1" x14ac:dyDescent="0.2">
      <c r="A2027" s="41">
        <v>411000</v>
      </c>
      <c r="B2027" s="42" t="s">
        <v>474</v>
      </c>
      <c r="C2027" s="40">
        <f t="shared" ref="C2027" si="789">SUM(C2028:C2031)</f>
        <v>2031100</v>
      </c>
      <c r="D2027" s="40">
        <f t="shared" ref="D2027" si="790">SUM(D2028:D2031)</f>
        <v>2250000</v>
      </c>
      <c r="E2027" s="40">
        <f t="shared" ref="E2027" si="791">SUM(E2028:E2031)</f>
        <v>0</v>
      </c>
      <c r="F2027" s="152">
        <f t="shared" si="788"/>
        <v>110.777411254985</v>
      </c>
    </row>
    <row r="2028" spans="1:6" s="28" customFormat="1" x14ac:dyDescent="0.2">
      <c r="A2028" s="43">
        <v>411100</v>
      </c>
      <c r="B2028" s="44" t="s">
        <v>358</v>
      </c>
      <c r="C2028" s="53">
        <v>1817000</v>
      </c>
      <c r="D2028" s="45">
        <v>2000000</v>
      </c>
      <c r="E2028" s="53">
        <v>0</v>
      </c>
      <c r="F2028" s="148">
        <f t="shared" si="788"/>
        <v>110.07154650522838</v>
      </c>
    </row>
    <row r="2029" spans="1:6" s="28" customFormat="1" ht="40.5" x14ac:dyDescent="0.2">
      <c r="A2029" s="43">
        <v>411200</v>
      </c>
      <c r="B2029" s="44" t="s">
        <v>487</v>
      </c>
      <c r="C2029" s="53">
        <v>100000</v>
      </c>
      <c r="D2029" s="45">
        <v>110000</v>
      </c>
      <c r="E2029" s="53">
        <v>0</v>
      </c>
      <c r="F2029" s="148">
        <f t="shared" si="788"/>
        <v>110.00000000000001</v>
      </c>
    </row>
    <row r="2030" spans="1:6" s="28" customFormat="1" ht="40.5" x14ac:dyDescent="0.2">
      <c r="A2030" s="43">
        <v>411300</v>
      </c>
      <c r="B2030" s="44" t="s">
        <v>359</v>
      </c>
      <c r="C2030" s="53">
        <v>58100</v>
      </c>
      <c r="D2030" s="45">
        <v>80000</v>
      </c>
      <c r="E2030" s="53">
        <v>0</v>
      </c>
      <c r="F2030" s="148">
        <f t="shared" si="788"/>
        <v>137.69363166953528</v>
      </c>
    </row>
    <row r="2031" spans="1:6" s="28" customFormat="1" x14ac:dyDescent="0.2">
      <c r="A2031" s="43">
        <v>411400</v>
      </c>
      <c r="B2031" s="44" t="s">
        <v>360</v>
      </c>
      <c r="C2031" s="53">
        <v>56000</v>
      </c>
      <c r="D2031" s="45">
        <v>60000</v>
      </c>
      <c r="E2031" s="53">
        <v>0</v>
      </c>
      <c r="F2031" s="148">
        <f t="shared" si="788"/>
        <v>107.14285714285714</v>
      </c>
    </row>
    <row r="2032" spans="1:6" s="28" customFormat="1" x14ac:dyDescent="0.2">
      <c r="A2032" s="41">
        <v>412000</v>
      </c>
      <c r="B2032" s="46" t="s">
        <v>479</v>
      </c>
      <c r="C2032" s="40">
        <f t="shared" ref="C2032" si="792">SUM(C2033:C2043)</f>
        <v>405900</v>
      </c>
      <c r="D2032" s="40">
        <f t="shared" ref="D2032" si="793">SUM(D2033:D2043)</f>
        <v>422600</v>
      </c>
      <c r="E2032" s="40">
        <f t="shared" ref="E2032" si="794">SUM(E2033:E2043)</f>
        <v>0</v>
      </c>
      <c r="F2032" s="152">
        <f t="shared" si="788"/>
        <v>104.11431387041144</v>
      </c>
    </row>
    <row r="2033" spans="1:6" s="28" customFormat="1" ht="40.5" x14ac:dyDescent="0.2">
      <c r="A2033" s="43">
        <v>412200</v>
      </c>
      <c r="B2033" s="44" t="s">
        <v>488</v>
      </c>
      <c r="C2033" s="53">
        <v>121800</v>
      </c>
      <c r="D2033" s="45">
        <v>126500</v>
      </c>
      <c r="E2033" s="53">
        <v>0</v>
      </c>
      <c r="F2033" s="148">
        <f t="shared" si="788"/>
        <v>103.85878489326765</v>
      </c>
    </row>
    <row r="2034" spans="1:6" s="28" customFormat="1" x14ac:dyDescent="0.2">
      <c r="A2034" s="43">
        <v>412300</v>
      </c>
      <c r="B2034" s="44" t="s">
        <v>362</v>
      </c>
      <c r="C2034" s="53">
        <v>34000</v>
      </c>
      <c r="D2034" s="45">
        <v>24000</v>
      </c>
      <c r="E2034" s="53">
        <v>0</v>
      </c>
      <c r="F2034" s="148">
        <f t="shared" si="788"/>
        <v>70.588235294117652</v>
      </c>
    </row>
    <row r="2035" spans="1:6" s="28" customFormat="1" x14ac:dyDescent="0.2">
      <c r="A2035" s="43">
        <v>412500</v>
      </c>
      <c r="B2035" s="44" t="s">
        <v>364</v>
      </c>
      <c r="C2035" s="53">
        <v>22100</v>
      </c>
      <c r="D2035" s="45">
        <v>19000</v>
      </c>
      <c r="E2035" s="53">
        <v>0</v>
      </c>
      <c r="F2035" s="148">
        <f t="shared" si="788"/>
        <v>85.972850678733039</v>
      </c>
    </row>
    <row r="2036" spans="1:6" s="28" customFormat="1" x14ac:dyDescent="0.2">
      <c r="A2036" s="43">
        <v>412600</v>
      </c>
      <c r="B2036" s="44" t="s">
        <v>489</v>
      </c>
      <c r="C2036" s="53">
        <v>5900</v>
      </c>
      <c r="D2036" s="45">
        <v>5500</v>
      </c>
      <c r="E2036" s="53">
        <v>0</v>
      </c>
      <c r="F2036" s="148">
        <f t="shared" si="788"/>
        <v>93.220338983050837</v>
      </c>
    </row>
    <row r="2037" spans="1:6" s="28" customFormat="1" x14ac:dyDescent="0.2">
      <c r="A2037" s="43">
        <v>412700</v>
      </c>
      <c r="B2037" s="44" t="s">
        <v>476</v>
      </c>
      <c r="C2037" s="53">
        <v>195300</v>
      </c>
      <c r="D2037" s="45">
        <v>220000</v>
      </c>
      <c r="E2037" s="53">
        <v>0</v>
      </c>
      <c r="F2037" s="148">
        <f t="shared" si="788"/>
        <v>112.64720942140296</v>
      </c>
    </row>
    <row r="2038" spans="1:6" s="28" customFormat="1" x14ac:dyDescent="0.2">
      <c r="A2038" s="43">
        <v>412900</v>
      </c>
      <c r="B2038" s="48" t="s">
        <v>888</v>
      </c>
      <c r="C2038" s="53">
        <v>600</v>
      </c>
      <c r="D2038" s="45">
        <v>600</v>
      </c>
      <c r="E2038" s="53">
        <v>0</v>
      </c>
      <c r="F2038" s="148">
        <f t="shared" si="788"/>
        <v>100</v>
      </c>
    </row>
    <row r="2039" spans="1:6" s="28" customFormat="1" x14ac:dyDescent="0.2">
      <c r="A2039" s="43">
        <v>412900</v>
      </c>
      <c r="B2039" s="48" t="s">
        <v>703</v>
      </c>
      <c r="C2039" s="53">
        <v>1900</v>
      </c>
      <c r="D2039" s="45">
        <v>1900</v>
      </c>
      <c r="E2039" s="53">
        <v>0</v>
      </c>
      <c r="F2039" s="148">
        <f t="shared" si="788"/>
        <v>100</v>
      </c>
    </row>
    <row r="2040" spans="1:6" s="28" customFormat="1" x14ac:dyDescent="0.2">
      <c r="A2040" s="43">
        <v>412900</v>
      </c>
      <c r="B2040" s="44" t="s">
        <v>721</v>
      </c>
      <c r="C2040" s="53">
        <v>1000</v>
      </c>
      <c r="D2040" s="45">
        <v>1000</v>
      </c>
      <c r="E2040" s="53">
        <v>0</v>
      </c>
      <c r="F2040" s="148">
        <f t="shared" si="788"/>
        <v>100</v>
      </c>
    </row>
    <row r="2041" spans="1:6" s="28" customFormat="1" x14ac:dyDescent="0.2">
      <c r="A2041" s="43">
        <v>412900</v>
      </c>
      <c r="B2041" s="48" t="s">
        <v>722</v>
      </c>
      <c r="C2041" s="53">
        <v>900</v>
      </c>
      <c r="D2041" s="45">
        <v>900</v>
      </c>
      <c r="E2041" s="53">
        <v>0</v>
      </c>
      <c r="F2041" s="148">
        <f t="shared" si="788"/>
        <v>100</v>
      </c>
    </row>
    <row r="2042" spans="1:6" s="28" customFormat="1" x14ac:dyDescent="0.2">
      <c r="A2042" s="43">
        <v>412900</v>
      </c>
      <c r="B2042" s="48" t="s">
        <v>723</v>
      </c>
      <c r="C2042" s="53">
        <v>3900</v>
      </c>
      <c r="D2042" s="45">
        <v>4200</v>
      </c>
      <c r="E2042" s="53">
        <v>0</v>
      </c>
      <c r="F2042" s="148">
        <f t="shared" si="788"/>
        <v>107.69230769230769</v>
      </c>
    </row>
    <row r="2043" spans="1:6" s="28" customFormat="1" x14ac:dyDescent="0.2">
      <c r="A2043" s="43">
        <v>412900</v>
      </c>
      <c r="B2043" s="44" t="s">
        <v>705</v>
      </c>
      <c r="C2043" s="53">
        <v>18500</v>
      </c>
      <c r="D2043" s="45">
        <v>19000</v>
      </c>
      <c r="E2043" s="53">
        <v>0</v>
      </c>
      <c r="F2043" s="148">
        <f t="shared" si="788"/>
        <v>102.70270270270269</v>
      </c>
    </row>
    <row r="2044" spans="1:6" s="50" customFormat="1" x14ac:dyDescent="0.2">
      <c r="A2044" s="41">
        <v>413000</v>
      </c>
      <c r="B2044" s="46" t="s">
        <v>480</v>
      </c>
      <c r="C2044" s="40">
        <f t="shared" ref="C2044" si="795">C2045</f>
        <v>1500</v>
      </c>
      <c r="D2044" s="40">
        <f>D2045</f>
        <v>0</v>
      </c>
      <c r="E2044" s="40">
        <f t="shared" ref="E2044" si="796">E2045</f>
        <v>0</v>
      </c>
      <c r="F2044" s="152">
        <f t="shared" si="788"/>
        <v>0</v>
      </c>
    </row>
    <row r="2045" spans="1:6" s="28" customFormat="1" x14ac:dyDescent="0.2">
      <c r="A2045" s="43">
        <v>413900</v>
      </c>
      <c r="B2045" s="44" t="s">
        <v>369</v>
      </c>
      <c r="C2045" s="53">
        <v>1500</v>
      </c>
      <c r="D2045" s="45">
        <v>0</v>
      </c>
      <c r="E2045" s="53">
        <v>0</v>
      </c>
      <c r="F2045" s="148">
        <f t="shared" si="788"/>
        <v>0</v>
      </c>
    </row>
    <row r="2046" spans="1:6" s="28" customFormat="1" x14ac:dyDescent="0.2">
      <c r="A2046" s="41">
        <v>510000</v>
      </c>
      <c r="B2046" s="46" t="s">
        <v>423</v>
      </c>
      <c r="C2046" s="40">
        <f>C2047+0+0</f>
        <v>23600</v>
      </c>
      <c r="D2046" s="40">
        <f>D2047+0+0</f>
        <v>10000</v>
      </c>
      <c r="E2046" s="40">
        <f>E2047+0+0</f>
        <v>0</v>
      </c>
      <c r="F2046" s="152">
        <f t="shared" si="788"/>
        <v>42.372881355932201</v>
      </c>
    </row>
    <row r="2047" spans="1:6" s="28" customFormat="1" x14ac:dyDescent="0.2">
      <c r="A2047" s="41">
        <v>511000</v>
      </c>
      <c r="B2047" s="46" t="s">
        <v>424</v>
      </c>
      <c r="C2047" s="40">
        <f>SUM(C2048:C2049)</f>
        <v>23600</v>
      </c>
      <c r="D2047" s="40">
        <f>SUM(D2048:D2049)</f>
        <v>10000</v>
      </c>
      <c r="E2047" s="40">
        <f>SUM(E2048:E2049)</f>
        <v>0</v>
      </c>
      <c r="F2047" s="152">
        <f t="shared" si="788"/>
        <v>42.372881355932201</v>
      </c>
    </row>
    <row r="2048" spans="1:6" s="28" customFormat="1" x14ac:dyDescent="0.2">
      <c r="A2048" s="43">
        <v>511300</v>
      </c>
      <c r="B2048" s="44" t="s">
        <v>427</v>
      </c>
      <c r="C2048" s="53">
        <v>21600</v>
      </c>
      <c r="D2048" s="45">
        <v>10000</v>
      </c>
      <c r="E2048" s="53">
        <v>0</v>
      </c>
      <c r="F2048" s="148">
        <f t="shared" si="788"/>
        <v>46.296296296296298</v>
      </c>
    </row>
    <row r="2049" spans="1:6" s="28" customFormat="1" x14ac:dyDescent="0.2">
      <c r="A2049" s="43">
        <v>511700</v>
      </c>
      <c r="B2049" s="44" t="s">
        <v>430</v>
      </c>
      <c r="C2049" s="53">
        <v>2000</v>
      </c>
      <c r="D2049" s="53">
        <v>0</v>
      </c>
      <c r="E2049" s="53">
        <v>0</v>
      </c>
      <c r="F2049" s="148">
        <f t="shared" si="788"/>
        <v>0</v>
      </c>
    </row>
    <row r="2050" spans="1:6" s="50" customFormat="1" x14ac:dyDescent="0.2">
      <c r="A2050" s="41">
        <v>630000</v>
      </c>
      <c r="B2050" s="46" t="s">
        <v>464</v>
      </c>
      <c r="C2050" s="40">
        <f>C2051+C2053</f>
        <v>87700</v>
      </c>
      <c r="D2050" s="40">
        <f>D2051+D2053</f>
        <v>80000</v>
      </c>
      <c r="E2050" s="40">
        <f>E2051+E2053</f>
        <v>5400</v>
      </c>
      <c r="F2050" s="152">
        <f t="shared" si="788"/>
        <v>91.220068415051315</v>
      </c>
    </row>
    <row r="2051" spans="1:6" s="50" customFormat="1" x14ac:dyDescent="0.2">
      <c r="A2051" s="41">
        <v>631000</v>
      </c>
      <c r="B2051" s="46" t="s">
        <v>396</v>
      </c>
      <c r="C2051" s="40">
        <f>0+C2052</f>
        <v>0</v>
      </c>
      <c r="D2051" s="40">
        <f>0+D2052</f>
        <v>0</v>
      </c>
      <c r="E2051" s="40">
        <f>0+E2052</f>
        <v>5400</v>
      </c>
      <c r="F2051" s="152">
        <v>0</v>
      </c>
    </row>
    <row r="2052" spans="1:6" s="28" customFormat="1" x14ac:dyDescent="0.2">
      <c r="A2052" s="51">
        <v>631200</v>
      </c>
      <c r="B2052" s="44" t="s">
        <v>467</v>
      </c>
      <c r="C2052" s="53">
        <v>0</v>
      </c>
      <c r="D2052" s="45">
        <v>0</v>
      </c>
      <c r="E2052" s="53">
        <v>5400</v>
      </c>
      <c r="F2052" s="148">
        <v>0</v>
      </c>
    </row>
    <row r="2053" spans="1:6" s="50" customFormat="1" x14ac:dyDescent="0.2">
      <c r="A2053" s="41">
        <v>638000</v>
      </c>
      <c r="B2053" s="46" t="s">
        <v>397</v>
      </c>
      <c r="C2053" s="40">
        <f t="shared" ref="C2053" si="797">C2054</f>
        <v>87700</v>
      </c>
      <c r="D2053" s="40">
        <f>D2054</f>
        <v>80000</v>
      </c>
      <c r="E2053" s="40">
        <f t="shared" ref="E2053" si="798">E2054</f>
        <v>0</v>
      </c>
      <c r="F2053" s="152">
        <f>D2053/C2053*100</f>
        <v>91.220068415051315</v>
      </c>
    </row>
    <row r="2054" spans="1:6" s="28" customFormat="1" x14ac:dyDescent="0.2">
      <c r="A2054" s="43">
        <v>638100</v>
      </c>
      <c r="B2054" s="44" t="s">
        <v>469</v>
      </c>
      <c r="C2054" s="53">
        <v>87700</v>
      </c>
      <c r="D2054" s="45">
        <v>80000</v>
      </c>
      <c r="E2054" s="53">
        <v>0</v>
      </c>
      <c r="F2054" s="148">
        <f>D2054/C2054*100</f>
        <v>91.220068415051315</v>
      </c>
    </row>
    <row r="2055" spans="1:6" s="28" customFormat="1" x14ac:dyDescent="0.2">
      <c r="A2055" s="82"/>
      <c r="B2055" s="76" t="s">
        <v>646</v>
      </c>
      <c r="C2055" s="80">
        <f>C2026+C2046+C2050</f>
        <v>2549800</v>
      </c>
      <c r="D2055" s="80">
        <f>D2026+D2046+D2050</f>
        <v>2762600</v>
      </c>
      <c r="E2055" s="80">
        <f>E2026+E2046+E2050</f>
        <v>5400</v>
      </c>
      <c r="F2055" s="153">
        <f>D2055/C2055*100</f>
        <v>108.34575260804769</v>
      </c>
    </row>
    <row r="2056" spans="1:6" s="28" customFormat="1" x14ac:dyDescent="0.2">
      <c r="A2056" s="61"/>
      <c r="B2056" s="39"/>
      <c r="C2056" s="62"/>
      <c r="D2056" s="62"/>
      <c r="E2056" s="62"/>
      <c r="F2056" s="149"/>
    </row>
    <row r="2057" spans="1:6" s="28" customFormat="1" x14ac:dyDescent="0.2">
      <c r="A2057" s="38"/>
      <c r="B2057" s="39"/>
      <c r="C2057" s="45"/>
      <c r="D2057" s="45"/>
      <c r="E2057" s="45"/>
      <c r="F2057" s="147"/>
    </row>
    <row r="2058" spans="1:6" s="28" customFormat="1" x14ac:dyDescent="0.2">
      <c r="A2058" s="43" t="s">
        <v>595</v>
      </c>
      <c r="B2058" s="46"/>
      <c r="C2058" s="45"/>
      <c r="D2058" s="45"/>
      <c r="E2058" s="45"/>
      <c r="F2058" s="147"/>
    </row>
    <row r="2059" spans="1:6" s="28" customFormat="1" x14ac:dyDescent="0.2">
      <c r="A2059" s="43" t="s">
        <v>513</v>
      </c>
      <c r="B2059" s="46"/>
      <c r="C2059" s="45"/>
      <c r="D2059" s="45"/>
      <c r="E2059" s="45"/>
      <c r="F2059" s="147"/>
    </row>
    <row r="2060" spans="1:6" s="28" customFormat="1" x14ac:dyDescent="0.2">
      <c r="A2060" s="43" t="s">
        <v>534</v>
      </c>
      <c r="B2060" s="46"/>
      <c r="C2060" s="45"/>
      <c r="D2060" s="45"/>
      <c r="E2060" s="45"/>
      <c r="F2060" s="147"/>
    </row>
    <row r="2061" spans="1:6" s="28" customFormat="1" x14ac:dyDescent="0.2">
      <c r="A2061" s="43" t="s">
        <v>579</v>
      </c>
      <c r="B2061" s="46"/>
      <c r="C2061" s="45"/>
      <c r="D2061" s="45"/>
      <c r="E2061" s="45"/>
      <c r="F2061" s="147"/>
    </row>
    <row r="2062" spans="1:6" s="28" customFormat="1" x14ac:dyDescent="0.2">
      <c r="A2062" s="43"/>
      <c r="B2062" s="72"/>
      <c r="C2062" s="62"/>
      <c r="D2062" s="62"/>
      <c r="E2062" s="62"/>
      <c r="F2062" s="149"/>
    </row>
    <row r="2063" spans="1:6" s="28" customFormat="1" x14ac:dyDescent="0.2">
      <c r="A2063" s="41">
        <v>410000</v>
      </c>
      <c r="B2063" s="42" t="s">
        <v>357</v>
      </c>
      <c r="C2063" s="40">
        <f t="shared" ref="C2063" si="799">C2064+C2069</f>
        <v>2021000.000000003</v>
      </c>
      <c r="D2063" s="40">
        <f t="shared" ref="D2063" si="800">D2064+D2069</f>
        <v>2161700</v>
      </c>
      <c r="E2063" s="40">
        <f t="shared" ref="E2063" si="801">E2064+E2069</f>
        <v>0</v>
      </c>
      <c r="F2063" s="152">
        <f t="shared" ref="F2063:F2083" si="802">D2063/C2063*100</f>
        <v>106.96190004948029</v>
      </c>
    </row>
    <row r="2064" spans="1:6" s="28" customFormat="1" x14ac:dyDescent="0.2">
      <c r="A2064" s="41">
        <v>411000</v>
      </c>
      <c r="B2064" s="42" t="s">
        <v>474</v>
      </c>
      <c r="C2064" s="40">
        <f t="shared" ref="C2064" si="803">SUM(C2065:C2068)</f>
        <v>1671300.000000003</v>
      </c>
      <c r="D2064" s="40">
        <f t="shared" ref="D2064" si="804">SUM(D2065:D2068)</f>
        <v>1780000</v>
      </c>
      <c r="E2064" s="40">
        <f t="shared" ref="E2064" si="805">SUM(E2065:E2068)</f>
        <v>0</v>
      </c>
      <c r="F2064" s="152">
        <f t="shared" si="802"/>
        <v>106.50391910488821</v>
      </c>
    </row>
    <row r="2065" spans="1:6" s="28" customFormat="1" x14ac:dyDescent="0.2">
      <c r="A2065" s="43">
        <v>411100</v>
      </c>
      <c r="B2065" s="44" t="s">
        <v>358</v>
      </c>
      <c r="C2065" s="53">
        <v>1540000.000000003</v>
      </c>
      <c r="D2065" s="45">
        <v>1610000</v>
      </c>
      <c r="E2065" s="53">
        <v>0</v>
      </c>
      <c r="F2065" s="148">
        <f t="shared" si="802"/>
        <v>104.54545454545435</v>
      </c>
    </row>
    <row r="2066" spans="1:6" s="28" customFormat="1" ht="40.5" x14ac:dyDescent="0.2">
      <c r="A2066" s="43">
        <v>411200</v>
      </c>
      <c r="B2066" s="44" t="s">
        <v>487</v>
      </c>
      <c r="C2066" s="53">
        <v>88000</v>
      </c>
      <c r="D2066" s="45">
        <v>90000</v>
      </c>
      <c r="E2066" s="53">
        <v>0</v>
      </c>
      <c r="F2066" s="148">
        <f t="shared" si="802"/>
        <v>102.27272727272727</v>
      </c>
    </row>
    <row r="2067" spans="1:6" s="28" customFormat="1" ht="40.5" x14ac:dyDescent="0.2">
      <c r="A2067" s="43">
        <v>411300</v>
      </c>
      <c r="B2067" s="44" t="s">
        <v>359</v>
      </c>
      <c r="C2067" s="53">
        <v>33300</v>
      </c>
      <c r="D2067" s="45">
        <v>50000</v>
      </c>
      <c r="E2067" s="53">
        <v>0</v>
      </c>
      <c r="F2067" s="148">
        <f t="shared" si="802"/>
        <v>150.15015015015015</v>
      </c>
    </row>
    <row r="2068" spans="1:6" s="28" customFormat="1" x14ac:dyDescent="0.2">
      <c r="A2068" s="43">
        <v>411400</v>
      </c>
      <c r="B2068" s="44" t="s">
        <v>360</v>
      </c>
      <c r="C2068" s="53">
        <v>10000</v>
      </c>
      <c r="D2068" s="45">
        <v>30000</v>
      </c>
      <c r="E2068" s="53">
        <v>0</v>
      </c>
      <c r="F2068" s="148">
        <f t="shared" si="802"/>
        <v>300</v>
      </c>
    </row>
    <row r="2069" spans="1:6" s="28" customFormat="1" x14ac:dyDescent="0.2">
      <c r="A2069" s="41">
        <v>412000</v>
      </c>
      <c r="B2069" s="46" t="s">
        <v>479</v>
      </c>
      <c r="C2069" s="40">
        <f>SUM(C2070:C2077)</f>
        <v>349700</v>
      </c>
      <c r="D2069" s="40">
        <f>SUM(D2070:D2077)</f>
        <v>381700</v>
      </c>
      <c r="E2069" s="40">
        <f>SUM(E2070:E2077)</f>
        <v>0</v>
      </c>
      <c r="F2069" s="152">
        <f t="shared" si="802"/>
        <v>109.15070060051472</v>
      </c>
    </row>
    <row r="2070" spans="1:6" s="28" customFormat="1" ht="40.5" x14ac:dyDescent="0.2">
      <c r="A2070" s="43">
        <v>412200</v>
      </c>
      <c r="B2070" s="44" t="s">
        <v>488</v>
      </c>
      <c r="C2070" s="53">
        <v>129999.99999999999</v>
      </c>
      <c r="D2070" s="45">
        <v>140000</v>
      </c>
      <c r="E2070" s="53">
        <v>0</v>
      </c>
      <c r="F2070" s="148">
        <f t="shared" si="802"/>
        <v>107.69230769230771</v>
      </c>
    </row>
    <row r="2071" spans="1:6" s="28" customFormat="1" x14ac:dyDescent="0.2">
      <c r="A2071" s="43">
        <v>412300</v>
      </c>
      <c r="B2071" s="44" t="s">
        <v>362</v>
      </c>
      <c r="C2071" s="53">
        <v>12000</v>
      </c>
      <c r="D2071" s="45">
        <v>12000</v>
      </c>
      <c r="E2071" s="53">
        <v>0</v>
      </c>
      <c r="F2071" s="148">
        <f t="shared" si="802"/>
        <v>100</v>
      </c>
    </row>
    <row r="2072" spans="1:6" s="28" customFormat="1" x14ac:dyDescent="0.2">
      <c r="A2072" s="43">
        <v>412500</v>
      </c>
      <c r="B2072" s="44" t="s">
        <v>364</v>
      </c>
      <c r="C2072" s="53">
        <v>8000</v>
      </c>
      <c r="D2072" s="45">
        <v>8000</v>
      </c>
      <c r="E2072" s="53">
        <v>0</v>
      </c>
      <c r="F2072" s="148">
        <f t="shared" si="802"/>
        <v>100</v>
      </c>
    </row>
    <row r="2073" spans="1:6" s="28" customFormat="1" x14ac:dyDescent="0.2">
      <c r="A2073" s="43">
        <v>412600</v>
      </c>
      <c r="B2073" s="44" t="s">
        <v>489</v>
      </c>
      <c r="C2073" s="53">
        <v>6000</v>
      </c>
      <c r="D2073" s="45">
        <v>6000</v>
      </c>
      <c r="E2073" s="53">
        <v>0</v>
      </c>
      <c r="F2073" s="148">
        <f t="shared" si="802"/>
        <v>100</v>
      </c>
    </row>
    <row r="2074" spans="1:6" s="28" customFormat="1" x14ac:dyDescent="0.2">
      <c r="A2074" s="43">
        <v>412700</v>
      </c>
      <c r="B2074" s="44" t="s">
        <v>476</v>
      </c>
      <c r="C2074" s="53">
        <v>190000</v>
      </c>
      <c r="D2074" s="45">
        <v>210000</v>
      </c>
      <c r="E2074" s="53">
        <v>0</v>
      </c>
      <c r="F2074" s="148">
        <f t="shared" si="802"/>
        <v>110.5263157894737</v>
      </c>
    </row>
    <row r="2075" spans="1:6" s="28" customFormat="1" x14ac:dyDescent="0.2">
      <c r="A2075" s="43">
        <v>412900</v>
      </c>
      <c r="B2075" s="44" t="s">
        <v>721</v>
      </c>
      <c r="C2075" s="53">
        <v>400</v>
      </c>
      <c r="D2075" s="45">
        <v>400</v>
      </c>
      <c r="E2075" s="53">
        <v>0</v>
      </c>
      <c r="F2075" s="148">
        <f t="shared" si="802"/>
        <v>100</v>
      </c>
    </row>
    <row r="2076" spans="1:6" s="28" customFormat="1" x14ac:dyDescent="0.2">
      <c r="A2076" s="43">
        <v>412900</v>
      </c>
      <c r="B2076" s="48" t="s">
        <v>722</v>
      </c>
      <c r="C2076" s="53">
        <v>300</v>
      </c>
      <c r="D2076" s="45">
        <v>1300</v>
      </c>
      <c r="E2076" s="53">
        <v>0</v>
      </c>
      <c r="F2076" s="148">
        <f t="shared" si="802"/>
        <v>433.33333333333331</v>
      </c>
    </row>
    <row r="2077" spans="1:6" s="28" customFormat="1" x14ac:dyDescent="0.2">
      <c r="A2077" s="43">
        <v>412900</v>
      </c>
      <c r="B2077" s="48" t="s">
        <v>723</v>
      </c>
      <c r="C2077" s="53">
        <v>3000</v>
      </c>
      <c r="D2077" s="45">
        <v>4000</v>
      </c>
      <c r="E2077" s="53">
        <v>0</v>
      </c>
      <c r="F2077" s="148">
        <f t="shared" si="802"/>
        <v>133.33333333333331</v>
      </c>
    </row>
    <row r="2078" spans="1:6" s="50" customFormat="1" x14ac:dyDescent="0.2">
      <c r="A2078" s="41">
        <v>510000</v>
      </c>
      <c r="B2078" s="46" t="s">
        <v>423</v>
      </c>
      <c r="C2078" s="40">
        <f>C2079+C2081</f>
        <v>16000</v>
      </c>
      <c r="D2078" s="40">
        <f>D2079+D2081</f>
        <v>16000</v>
      </c>
      <c r="E2078" s="40">
        <f>E2079+E2081</f>
        <v>0</v>
      </c>
      <c r="F2078" s="152">
        <f t="shared" si="802"/>
        <v>100</v>
      </c>
    </row>
    <row r="2079" spans="1:6" s="50" customFormat="1" x14ac:dyDescent="0.2">
      <c r="A2079" s="41">
        <v>511000</v>
      </c>
      <c r="B2079" s="46" t="s">
        <v>424</v>
      </c>
      <c r="C2079" s="40">
        <f>C2080+0</f>
        <v>10000</v>
      </c>
      <c r="D2079" s="40">
        <f>D2080+0</f>
        <v>10000</v>
      </c>
      <c r="E2079" s="40">
        <f>E2080+0</f>
        <v>0</v>
      </c>
      <c r="F2079" s="152">
        <f t="shared" si="802"/>
        <v>100</v>
      </c>
    </row>
    <row r="2080" spans="1:6" s="28" customFormat="1" x14ac:dyDescent="0.2">
      <c r="A2080" s="43">
        <v>511300</v>
      </c>
      <c r="B2080" s="44" t="s">
        <v>427</v>
      </c>
      <c r="C2080" s="53">
        <v>10000</v>
      </c>
      <c r="D2080" s="45">
        <v>10000</v>
      </c>
      <c r="E2080" s="53">
        <v>0</v>
      </c>
      <c r="F2080" s="148">
        <f t="shared" si="802"/>
        <v>100</v>
      </c>
    </row>
    <row r="2081" spans="1:6" s="50" customFormat="1" x14ac:dyDescent="0.2">
      <c r="A2081" s="41">
        <v>513000</v>
      </c>
      <c r="B2081" s="46" t="s">
        <v>432</v>
      </c>
      <c r="C2081" s="40">
        <f t="shared" ref="C2081" si="806">C2082</f>
        <v>6000</v>
      </c>
      <c r="D2081" s="40">
        <f>D2082</f>
        <v>6000</v>
      </c>
      <c r="E2081" s="40">
        <f t="shared" ref="E2081" si="807">E2082</f>
        <v>0</v>
      </c>
      <c r="F2081" s="152">
        <f t="shared" si="802"/>
        <v>100</v>
      </c>
    </row>
    <row r="2082" spans="1:6" s="28" customFormat="1" x14ac:dyDescent="0.2">
      <c r="A2082" s="43">
        <v>513700</v>
      </c>
      <c r="B2082" s="44" t="s">
        <v>726</v>
      </c>
      <c r="C2082" s="53">
        <v>6000</v>
      </c>
      <c r="D2082" s="45">
        <v>6000</v>
      </c>
      <c r="E2082" s="53">
        <v>0</v>
      </c>
      <c r="F2082" s="148">
        <f t="shared" si="802"/>
        <v>100</v>
      </c>
    </row>
    <row r="2083" spans="1:6" s="50" customFormat="1" x14ac:dyDescent="0.2">
      <c r="A2083" s="41">
        <v>630000</v>
      </c>
      <c r="B2083" s="46" t="s">
        <v>464</v>
      </c>
      <c r="C2083" s="40">
        <f>C2084+C2086</f>
        <v>10000</v>
      </c>
      <c r="D2083" s="40">
        <f>D2084+D2086</f>
        <v>10000</v>
      </c>
      <c r="E2083" s="40">
        <f>E2084+E2086</f>
        <v>10000</v>
      </c>
      <c r="F2083" s="152">
        <f t="shared" si="802"/>
        <v>100</v>
      </c>
    </row>
    <row r="2084" spans="1:6" s="50" customFormat="1" x14ac:dyDescent="0.2">
      <c r="A2084" s="41">
        <v>631000</v>
      </c>
      <c r="B2084" s="46" t="s">
        <v>396</v>
      </c>
      <c r="C2084" s="40">
        <f>0+C2085</f>
        <v>0</v>
      </c>
      <c r="D2084" s="40">
        <f>0+D2085</f>
        <v>0</v>
      </c>
      <c r="E2084" s="40">
        <f>0+E2085</f>
        <v>10000</v>
      </c>
      <c r="F2084" s="152">
        <v>0</v>
      </c>
    </row>
    <row r="2085" spans="1:6" s="28" customFormat="1" x14ac:dyDescent="0.2">
      <c r="A2085" s="51">
        <v>631200</v>
      </c>
      <c r="B2085" s="44" t="s">
        <v>467</v>
      </c>
      <c r="C2085" s="53">
        <v>0</v>
      </c>
      <c r="D2085" s="45">
        <v>0</v>
      </c>
      <c r="E2085" s="53">
        <v>10000</v>
      </c>
      <c r="F2085" s="148">
        <v>0</v>
      </c>
    </row>
    <row r="2086" spans="1:6" s="50" customFormat="1" x14ac:dyDescent="0.2">
      <c r="A2086" s="41">
        <v>638000</v>
      </c>
      <c r="B2086" s="46" t="s">
        <v>397</v>
      </c>
      <c r="C2086" s="40">
        <f t="shared" ref="C2086" si="808">C2087</f>
        <v>10000</v>
      </c>
      <c r="D2086" s="40">
        <f>D2087</f>
        <v>10000</v>
      </c>
      <c r="E2086" s="40">
        <f t="shared" ref="E2086" si="809">E2087</f>
        <v>0</v>
      </c>
      <c r="F2086" s="152">
        <f>D2086/C2086*100</f>
        <v>100</v>
      </c>
    </row>
    <row r="2087" spans="1:6" s="28" customFormat="1" x14ac:dyDescent="0.2">
      <c r="A2087" s="43">
        <v>638100</v>
      </c>
      <c r="B2087" s="44" t="s">
        <v>469</v>
      </c>
      <c r="C2087" s="53">
        <v>10000</v>
      </c>
      <c r="D2087" s="45">
        <v>10000</v>
      </c>
      <c r="E2087" s="53">
        <v>0</v>
      </c>
      <c r="F2087" s="148">
        <f>D2087/C2087*100</f>
        <v>100</v>
      </c>
    </row>
    <row r="2088" spans="1:6" s="28" customFormat="1" x14ac:dyDescent="0.2">
      <c r="A2088" s="82"/>
      <c r="B2088" s="76" t="s">
        <v>646</v>
      </c>
      <c r="C2088" s="80">
        <f>C2063+C2078+C2083</f>
        <v>2047000.000000003</v>
      </c>
      <c r="D2088" s="80">
        <f>D2063+D2078+D2083</f>
        <v>2187700</v>
      </c>
      <c r="E2088" s="80">
        <f>E2063+E2078+E2083</f>
        <v>10000</v>
      </c>
      <c r="F2088" s="153">
        <f>D2088/C2088*100</f>
        <v>106.87347337567155</v>
      </c>
    </row>
    <row r="2089" spans="1:6" s="28" customFormat="1" x14ac:dyDescent="0.2">
      <c r="A2089" s="61"/>
      <c r="B2089" s="39"/>
      <c r="C2089" s="62"/>
      <c r="D2089" s="62"/>
      <c r="E2089" s="62"/>
      <c r="F2089" s="149"/>
    </row>
    <row r="2090" spans="1:6" s="28" customFormat="1" x14ac:dyDescent="0.2">
      <c r="A2090" s="38"/>
      <c r="B2090" s="39"/>
      <c r="C2090" s="45"/>
      <c r="D2090" s="45"/>
      <c r="E2090" s="45"/>
      <c r="F2090" s="147"/>
    </row>
    <row r="2091" spans="1:6" s="28" customFormat="1" x14ac:dyDescent="0.2">
      <c r="A2091" s="43" t="s">
        <v>596</v>
      </c>
      <c r="B2091" s="46"/>
      <c r="C2091" s="45"/>
      <c r="D2091" s="45"/>
      <c r="E2091" s="45"/>
      <c r="F2091" s="147"/>
    </row>
    <row r="2092" spans="1:6" s="28" customFormat="1" x14ac:dyDescent="0.2">
      <c r="A2092" s="43" t="s">
        <v>513</v>
      </c>
      <c r="B2092" s="46"/>
      <c r="C2092" s="45"/>
      <c r="D2092" s="45"/>
      <c r="E2092" s="45"/>
      <c r="F2092" s="147"/>
    </row>
    <row r="2093" spans="1:6" s="28" customFormat="1" x14ac:dyDescent="0.2">
      <c r="A2093" s="43" t="s">
        <v>535</v>
      </c>
      <c r="B2093" s="46"/>
      <c r="C2093" s="45"/>
      <c r="D2093" s="45"/>
      <c r="E2093" s="45"/>
      <c r="F2093" s="147"/>
    </row>
    <row r="2094" spans="1:6" s="28" customFormat="1" x14ac:dyDescent="0.2">
      <c r="A2094" s="43" t="s">
        <v>579</v>
      </c>
      <c r="B2094" s="46"/>
      <c r="C2094" s="45"/>
      <c r="D2094" s="45"/>
      <c r="E2094" s="45"/>
      <c r="F2094" s="147"/>
    </row>
    <row r="2095" spans="1:6" s="28" customFormat="1" x14ac:dyDescent="0.2">
      <c r="A2095" s="43"/>
      <c r="B2095" s="72"/>
      <c r="C2095" s="62"/>
      <c r="D2095" s="62"/>
      <c r="E2095" s="62"/>
      <c r="F2095" s="149"/>
    </row>
    <row r="2096" spans="1:6" s="28" customFormat="1" x14ac:dyDescent="0.2">
      <c r="A2096" s="41">
        <v>410000</v>
      </c>
      <c r="B2096" s="42" t="s">
        <v>357</v>
      </c>
      <c r="C2096" s="40">
        <f t="shared" ref="C2096" si="810">C2097+C2102</f>
        <v>1410600</v>
      </c>
      <c r="D2096" s="40">
        <f t="shared" ref="D2096" si="811">D2097+D2102</f>
        <v>1458200</v>
      </c>
      <c r="E2096" s="40">
        <f t="shared" ref="E2096" si="812">E2097+E2102</f>
        <v>0</v>
      </c>
      <c r="F2096" s="152">
        <f t="shared" ref="F2096:F2117" si="813">D2096/C2096*100</f>
        <v>103.37445058840208</v>
      </c>
    </row>
    <row r="2097" spans="1:6" s="28" customFormat="1" x14ac:dyDescent="0.2">
      <c r="A2097" s="41">
        <v>411000</v>
      </c>
      <c r="B2097" s="42" t="s">
        <v>474</v>
      </c>
      <c r="C2097" s="40">
        <f t="shared" ref="C2097" si="814">SUM(C2098:C2101)</f>
        <v>1276400</v>
      </c>
      <c r="D2097" s="40">
        <f t="shared" ref="D2097" si="815">SUM(D2098:D2101)</f>
        <v>1310000</v>
      </c>
      <c r="E2097" s="40">
        <f t="shared" ref="E2097" si="816">SUM(E2098:E2101)</f>
        <v>0</v>
      </c>
      <c r="F2097" s="152">
        <f t="shared" si="813"/>
        <v>102.63240363522408</v>
      </c>
    </row>
    <row r="2098" spans="1:6" s="28" customFormat="1" x14ac:dyDescent="0.2">
      <c r="A2098" s="43">
        <v>411100</v>
      </c>
      <c r="B2098" s="44" t="s">
        <v>358</v>
      </c>
      <c r="C2098" s="53">
        <v>1181900</v>
      </c>
      <c r="D2098" s="45">
        <v>1200000</v>
      </c>
      <c r="E2098" s="53">
        <v>0</v>
      </c>
      <c r="F2098" s="148">
        <f t="shared" si="813"/>
        <v>101.53143243929266</v>
      </c>
    </row>
    <row r="2099" spans="1:6" s="28" customFormat="1" ht="40.5" x14ac:dyDescent="0.2">
      <c r="A2099" s="43">
        <v>411200</v>
      </c>
      <c r="B2099" s="44" t="s">
        <v>487</v>
      </c>
      <c r="C2099" s="53">
        <v>36900</v>
      </c>
      <c r="D2099" s="45">
        <v>40000</v>
      </c>
      <c r="E2099" s="53">
        <v>0</v>
      </c>
      <c r="F2099" s="148">
        <f t="shared" si="813"/>
        <v>108.40108401084009</v>
      </c>
    </row>
    <row r="2100" spans="1:6" s="28" customFormat="1" ht="40.5" x14ac:dyDescent="0.2">
      <c r="A2100" s="43">
        <v>411300</v>
      </c>
      <c r="B2100" s="44" t="s">
        <v>359</v>
      </c>
      <c r="C2100" s="53">
        <v>18400</v>
      </c>
      <c r="D2100" s="45">
        <v>30000</v>
      </c>
      <c r="E2100" s="53">
        <v>0</v>
      </c>
      <c r="F2100" s="148">
        <f t="shared" si="813"/>
        <v>163.04347826086956</v>
      </c>
    </row>
    <row r="2101" spans="1:6" s="28" customFormat="1" x14ac:dyDescent="0.2">
      <c r="A2101" s="43">
        <v>411400</v>
      </c>
      <c r="B2101" s="44" t="s">
        <v>360</v>
      </c>
      <c r="C2101" s="53">
        <v>39200</v>
      </c>
      <c r="D2101" s="45">
        <v>40000</v>
      </c>
      <c r="E2101" s="53">
        <v>0</v>
      </c>
      <c r="F2101" s="148">
        <f t="shared" si="813"/>
        <v>102.04081632653062</v>
      </c>
    </row>
    <row r="2102" spans="1:6" s="28" customFormat="1" x14ac:dyDescent="0.2">
      <c r="A2102" s="41">
        <v>412000</v>
      </c>
      <c r="B2102" s="46" t="s">
        <v>479</v>
      </c>
      <c r="C2102" s="40">
        <f>SUM(C2103:C2113)</f>
        <v>134199.99999999997</v>
      </c>
      <c r="D2102" s="40">
        <f>SUM(D2103:D2113)</f>
        <v>148200</v>
      </c>
      <c r="E2102" s="40">
        <f>SUM(E2103:E2113)</f>
        <v>0</v>
      </c>
      <c r="F2102" s="152">
        <f t="shared" si="813"/>
        <v>110.43219076005964</v>
      </c>
    </row>
    <row r="2103" spans="1:6" s="28" customFormat="1" ht="40.5" x14ac:dyDescent="0.2">
      <c r="A2103" s="43">
        <v>412200</v>
      </c>
      <c r="B2103" s="44" t="s">
        <v>488</v>
      </c>
      <c r="C2103" s="53">
        <v>44900</v>
      </c>
      <c r="D2103" s="45">
        <v>50000</v>
      </c>
      <c r="E2103" s="53">
        <v>0</v>
      </c>
      <c r="F2103" s="148">
        <f t="shared" si="813"/>
        <v>111.35857461024499</v>
      </c>
    </row>
    <row r="2104" spans="1:6" s="28" customFormat="1" x14ac:dyDescent="0.2">
      <c r="A2104" s="43">
        <v>412300</v>
      </c>
      <c r="B2104" s="44" t="s">
        <v>362</v>
      </c>
      <c r="C2104" s="53">
        <v>12399.999999999996</v>
      </c>
      <c r="D2104" s="45">
        <v>13000</v>
      </c>
      <c r="E2104" s="53">
        <v>0</v>
      </c>
      <c r="F2104" s="148">
        <f t="shared" si="813"/>
        <v>104.83870967741939</v>
      </c>
    </row>
    <row r="2105" spans="1:6" s="28" customFormat="1" x14ac:dyDescent="0.2">
      <c r="A2105" s="43">
        <v>412500</v>
      </c>
      <c r="B2105" s="44" t="s">
        <v>364</v>
      </c>
      <c r="C2105" s="53">
        <v>5999.9999999999982</v>
      </c>
      <c r="D2105" s="45">
        <v>6000</v>
      </c>
      <c r="E2105" s="53">
        <v>0</v>
      </c>
      <c r="F2105" s="148">
        <f t="shared" si="813"/>
        <v>100.00000000000003</v>
      </c>
    </row>
    <row r="2106" spans="1:6" s="28" customFormat="1" x14ac:dyDescent="0.2">
      <c r="A2106" s="43">
        <v>412600</v>
      </c>
      <c r="B2106" s="44" t="s">
        <v>489</v>
      </c>
      <c r="C2106" s="53">
        <v>9000</v>
      </c>
      <c r="D2106" s="45">
        <v>10000</v>
      </c>
      <c r="E2106" s="53">
        <v>0</v>
      </c>
      <c r="F2106" s="148">
        <f t="shared" si="813"/>
        <v>111.11111111111111</v>
      </c>
    </row>
    <row r="2107" spans="1:6" s="28" customFormat="1" x14ac:dyDescent="0.2">
      <c r="A2107" s="43">
        <v>412700</v>
      </c>
      <c r="B2107" s="44" t="s">
        <v>476</v>
      </c>
      <c r="C2107" s="53">
        <v>51599.999999999971</v>
      </c>
      <c r="D2107" s="45">
        <v>60000</v>
      </c>
      <c r="E2107" s="53">
        <v>0</v>
      </c>
      <c r="F2107" s="148">
        <f t="shared" si="813"/>
        <v>116.27906976744194</v>
      </c>
    </row>
    <row r="2108" spans="1:6" s="28" customFormat="1" x14ac:dyDescent="0.2">
      <c r="A2108" s="43">
        <v>412900</v>
      </c>
      <c r="B2108" s="44" t="s">
        <v>888</v>
      </c>
      <c r="C2108" s="53">
        <v>1000</v>
      </c>
      <c r="D2108" s="45">
        <v>0</v>
      </c>
      <c r="E2108" s="53">
        <v>0</v>
      </c>
      <c r="F2108" s="148">
        <f t="shared" si="813"/>
        <v>0</v>
      </c>
    </row>
    <row r="2109" spans="1:6" s="28" customFormat="1" x14ac:dyDescent="0.2">
      <c r="A2109" s="43">
        <v>412900</v>
      </c>
      <c r="B2109" s="48" t="s">
        <v>703</v>
      </c>
      <c r="C2109" s="53">
        <v>3500</v>
      </c>
      <c r="D2109" s="45">
        <v>3500</v>
      </c>
      <c r="E2109" s="53">
        <v>0</v>
      </c>
      <c r="F2109" s="148">
        <f t="shared" si="813"/>
        <v>100</v>
      </c>
    </row>
    <row r="2110" spans="1:6" s="28" customFormat="1" x14ac:dyDescent="0.2">
      <c r="A2110" s="43">
        <v>412900</v>
      </c>
      <c r="B2110" s="44" t="s">
        <v>721</v>
      </c>
      <c r="C2110" s="53">
        <v>1000</v>
      </c>
      <c r="D2110" s="45">
        <v>1000</v>
      </c>
      <c r="E2110" s="53">
        <v>0</v>
      </c>
      <c r="F2110" s="148">
        <f t="shared" si="813"/>
        <v>100</v>
      </c>
    </row>
    <row r="2111" spans="1:6" s="28" customFormat="1" x14ac:dyDescent="0.2">
      <c r="A2111" s="43">
        <v>412900</v>
      </c>
      <c r="B2111" s="48" t="s">
        <v>722</v>
      </c>
      <c r="C2111" s="53">
        <v>200</v>
      </c>
      <c r="D2111" s="45">
        <v>200</v>
      </c>
      <c r="E2111" s="53">
        <v>0</v>
      </c>
      <c r="F2111" s="148">
        <f t="shared" si="813"/>
        <v>100</v>
      </c>
    </row>
    <row r="2112" spans="1:6" s="28" customFormat="1" x14ac:dyDescent="0.2">
      <c r="A2112" s="43">
        <v>412900</v>
      </c>
      <c r="B2112" s="48" t="s">
        <v>723</v>
      </c>
      <c r="C2112" s="53">
        <v>2500</v>
      </c>
      <c r="D2112" s="45">
        <v>3500</v>
      </c>
      <c r="E2112" s="53">
        <v>0</v>
      </c>
      <c r="F2112" s="148">
        <f t="shared" si="813"/>
        <v>140</v>
      </c>
    </row>
    <row r="2113" spans="1:6" s="28" customFormat="1" x14ac:dyDescent="0.2">
      <c r="A2113" s="43">
        <v>412900</v>
      </c>
      <c r="B2113" s="44" t="s">
        <v>705</v>
      </c>
      <c r="C2113" s="53">
        <v>2100</v>
      </c>
      <c r="D2113" s="45">
        <v>1000</v>
      </c>
      <c r="E2113" s="53">
        <v>0</v>
      </c>
      <c r="F2113" s="148">
        <f t="shared" si="813"/>
        <v>47.619047619047613</v>
      </c>
    </row>
    <row r="2114" spans="1:6" s="50" customFormat="1" x14ac:dyDescent="0.2">
      <c r="A2114" s="41">
        <v>510000</v>
      </c>
      <c r="B2114" s="46" t="s">
        <v>423</v>
      </c>
      <c r="C2114" s="40">
        <f t="shared" ref="C2114:E2115" si="817">C2115+0</f>
        <v>4000</v>
      </c>
      <c r="D2114" s="40">
        <f t="shared" si="817"/>
        <v>4000</v>
      </c>
      <c r="E2114" s="40">
        <f t="shared" si="817"/>
        <v>0</v>
      </c>
      <c r="F2114" s="152">
        <f t="shared" si="813"/>
        <v>100</v>
      </c>
    </row>
    <row r="2115" spans="1:6" s="50" customFormat="1" x14ac:dyDescent="0.2">
      <c r="A2115" s="41">
        <v>511000</v>
      </c>
      <c r="B2115" s="46" t="s">
        <v>424</v>
      </c>
      <c r="C2115" s="40">
        <f t="shared" si="817"/>
        <v>4000</v>
      </c>
      <c r="D2115" s="40">
        <f t="shared" si="817"/>
        <v>4000</v>
      </c>
      <c r="E2115" s="40">
        <f t="shared" si="817"/>
        <v>0</v>
      </c>
      <c r="F2115" s="152">
        <f t="shared" si="813"/>
        <v>100</v>
      </c>
    </row>
    <row r="2116" spans="1:6" s="28" customFormat="1" x14ac:dyDescent="0.2">
      <c r="A2116" s="43">
        <v>511300</v>
      </c>
      <c r="B2116" s="44" t="s">
        <v>427</v>
      </c>
      <c r="C2116" s="53">
        <v>4000</v>
      </c>
      <c r="D2116" s="45">
        <v>4000</v>
      </c>
      <c r="E2116" s="53">
        <v>0</v>
      </c>
      <c r="F2116" s="148">
        <f t="shared" si="813"/>
        <v>100</v>
      </c>
    </row>
    <row r="2117" spans="1:6" s="50" customFormat="1" x14ac:dyDescent="0.2">
      <c r="A2117" s="41">
        <v>630000</v>
      </c>
      <c r="B2117" s="46" t="s">
        <v>464</v>
      </c>
      <c r="C2117" s="40">
        <f>C2118+C2120</f>
        <v>25000</v>
      </c>
      <c r="D2117" s="40">
        <f>D2118+D2120</f>
        <v>25000</v>
      </c>
      <c r="E2117" s="40">
        <f>E2118+E2120</f>
        <v>10000</v>
      </c>
      <c r="F2117" s="152">
        <f t="shared" si="813"/>
        <v>100</v>
      </c>
    </row>
    <row r="2118" spans="1:6" s="50" customFormat="1" x14ac:dyDescent="0.2">
      <c r="A2118" s="41">
        <v>631000</v>
      </c>
      <c r="B2118" s="46" t="s">
        <v>396</v>
      </c>
      <c r="C2118" s="40">
        <f>0+C2119</f>
        <v>0</v>
      </c>
      <c r="D2118" s="40">
        <f>0+D2119</f>
        <v>0</v>
      </c>
      <c r="E2118" s="40">
        <f>0+E2119</f>
        <v>10000</v>
      </c>
      <c r="F2118" s="152">
        <v>0</v>
      </c>
    </row>
    <row r="2119" spans="1:6" s="28" customFormat="1" x14ac:dyDescent="0.2">
      <c r="A2119" s="51">
        <v>631200</v>
      </c>
      <c r="B2119" s="44" t="s">
        <v>467</v>
      </c>
      <c r="C2119" s="53">
        <v>0</v>
      </c>
      <c r="D2119" s="45">
        <v>0</v>
      </c>
      <c r="E2119" s="53">
        <v>10000</v>
      </c>
      <c r="F2119" s="148">
        <v>0</v>
      </c>
    </row>
    <row r="2120" spans="1:6" s="50" customFormat="1" x14ac:dyDescent="0.2">
      <c r="A2120" s="41">
        <v>638000</v>
      </c>
      <c r="B2120" s="46" t="s">
        <v>397</v>
      </c>
      <c r="C2120" s="40">
        <f t="shared" ref="C2120" si="818">C2121</f>
        <v>25000</v>
      </c>
      <c r="D2120" s="40">
        <f>D2121</f>
        <v>25000</v>
      </c>
      <c r="E2120" s="40">
        <f t="shared" ref="E2120" si="819">E2121</f>
        <v>0</v>
      </c>
      <c r="F2120" s="152">
        <f>D2120/C2120*100</f>
        <v>100</v>
      </c>
    </row>
    <row r="2121" spans="1:6" s="28" customFormat="1" x14ac:dyDescent="0.2">
      <c r="A2121" s="43">
        <v>638100</v>
      </c>
      <c r="B2121" s="44" t="s">
        <v>469</v>
      </c>
      <c r="C2121" s="53">
        <v>25000</v>
      </c>
      <c r="D2121" s="45">
        <v>25000</v>
      </c>
      <c r="E2121" s="53">
        <v>0</v>
      </c>
      <c r="F2121" s="148">
        <f>D2121/C2121*100</f>
        <v>100</v>
      </c>
    </row>
    <row r="2122" spans="1:6" s="28" customFormat="1" x14ac:dyDescent="0.2">
      <c r="A2122" s="82"/>
      <c r="B2122" s="76" t="s">
        <v>646</v>
      </c>
      <c r="C2122" s="80">
        <f>C2096+C2114+C2117</f>
        <v>1439600</v>
      </c>
      <c r="D2122" s="80">
        <f>D2096+D2114+D2117</f>
        <v>1487200</v>
      </c>
      <c r="E2122" s="80">
        <f>E2096+E2114+E2117</f>
        <v>10000</v>
      </c>
      <c r="F2122" s="153">
        <f>D2122/C2122*100</f>
        <v>103.30647402056125</v>
      </c>
    </row>
    <row r="2123" spans="1:6" s="28" customFormat="1" x14ac:dyDescent="0.2">
      <c r="A2123" s="37"/>
      <c r="B2123" s="44"/>
      <c r="C2123" s="45"/>
      <c r="D2123" s="45"/>
      <c r="E2123" s="45"/>
      <c r="F2123" s="147"/>
    </row>
    <row r="2124" spans="1:6" s="28" customFormat="1" x14ac:dyDescent="0.2">
      <c r="A2124" s="38"/>
      <c r="B2124" s="39"/>
      <c r="C2124" s="45"/>
      <c r="D2124" s="45"/>
      <c r="E2124" s="45"/>
      <c r="F2124" s="147"/>
    </row>
    <row r="2125" spans="1:6" s="28" customFormat="1" x14ac:dyDescent="0.2">
      <c r="A2125" s="43" t="s">
        <v>957</v>
      </c>
      <c r="B2125" s="46"/>
      <c r="C2125" s="45"/>
      <c r="D2125" s="45"/>
      <c r="E2125" s="45"/>
      <c r="F2125" s="147"/>
    </row>
    <row r="2126" spans="1:6" s="28" customFormat="1" x14ac:dyDescent="0.2">
      <c r="A2126" s="43" t="s">
        <v>513</v>
      </c>
      <c r="B2126" s="46"/>
      <c r="C2126" s="45"/>
      <c r="D2126" s="45"/>
      <c r="E2126" s="45"/>
      <c r="F2126" s="147"/>
    </row>
    <row r="2127" spans="1:6" s="28" customFormat="1" x14ac:dyDescent="0.2">
      <c r="A2127" s="43" t="s">
        <v>536</v>
      </c>
      <c r="B2127" s="46"/>
      <c r="C2127" s="45"/>
      <c r="D2127" s="45"/>
      <c r="E2127" s="45"/>
      <c r="F2127" s="147"/>
    </row>
    <row r="2128" spans="1:6" s="28" customFormat="1" x14ac:dyDescent="0.2">
      <c r="A2128" s="43" t="s">
        <v>579</v>
      </c>
      <c r="B2128" s="46"/>
      <c r="C2128" s="45"/>
      <c r="D2128" s="45"/>
      <c r="E2128" s="45"/>
      <c r="F2128" s="147"/>
    </row>
    <row r="2129" spans="1:6" s="28" customFormat="1" x14ac:dyDescent="0.2">
      <c r="A2129" s="43"/>
      <c r="B2129" s="72"/>
      <c r="C2129" s="62"/>
      <c r="D2129" s="62"/>
      <c r="E2129" s="62"/>
      <c r="F2129" s="149"/>
    </row>
    <row r="2130" spans="1:6" s="28" customFormat="1" x14ac:dyDescent="0.2">
      <c r="A2130" s="41">
        <v>410000</v>
      </c>
      <c r="B2130" s="42" t="s">
        <v>357</v>
      </c>
      <c r="C2130" s="40">
        <f>C2131+C2136+C2149</f>
        <v>9937900</v>
      </c>
      <c r="D2130" s="40">
        <f>D2131+D2136+D2149</f>
        <v>10357000</v>
      </c>
      <c r="E2130" s="40">
        <f>E2131+E2136+E2149</f>
        <v>262000</v>
      </c>
      <c r="F2130" s="152">
        <f t="shared" ref="F2130:F2136" si="820">D2130/C2130*100</f>
        <v>104.21718874208837</v>
      </c>
    </row>
    <row r="2131" spans="1:6" s="28" customFormat="1" x14ac:dyDescent="0.2">
      <c r="A2131" s="41">
        <v>411000</v>
      </c>
      <c r="B2131" s="42" t="s">
        <v>474</v>
      </c>
      <c r="C2131" s="40">
        <f t="shared" ref="C2131" si="821">SUM(C2132:C2135)</f>
        <v>8898900</v>
      </c>
      <c r="D2131" s="40">
        <f t="shared" ref="D2131" si="822">SUM(D2132:D2135)</f>
        <v>9260000</v>
      </c>
      <c r="E2131" s="40">
        <f t="shared" ref="E2131" si="823">SUM(E2132:E2135)</f>
        <v>0</v>
      </c>
      <c r="F2131" s="152">
        <f t="shared" si="820"/>
        <v>104.05780489723449</v>
      </c>
    </row>
    <row r="2132" spans="1:6" s="28" customFormat="1" x14ac:dyDescent="0.2">
      <c r="A2132" s="43">
        <v>411100</v>
      </c>
      <c r="B2132" s="44" t="s">
        <v>358</v>
      </c>
      <c r="C2132" s="53">
        <v>8251900</v>
      </c>
      <c r="D2132" s="45">
        <v>8600000</v>
      </c>
      <c r="E2132" s="53">
        <v>0</v>
      </c>
      <c r="F2132" s="148">
        <f t="shared" si="820"/>
        <v>104.2184224239266</v>
      </c>
    </row>
    <row r="2133" spans="1:6" s="28" customFormat="1" ht="40.5" x14ac:dyDescent="0.2">
      <c r="A2133" s="43">
        <v>411200</v>
      </c>
      <c r="B2133" s="44" t="s">
        <v>487</v>
      </c>
      <c r="C2133" s="53">
        <v>223000</v>
      </c>
      <c r="D2133" s="45">
        <v>240000</v>
      </c>
      <c r="E2133" s="53">
        <v>0</v>
      </c>
      <c r="F2133" s="148">
        <f t="shared" si="820"/>
        <v>107.62331838565022</v>
      </c>
    </row>
    <row r="2134" spans="1:6" s="28" customFormat="1" ht="40.5" x14ac:dyDescent="0.2">
      <c r="A2134" s="43">
        <v>411300</v>
      </c>
      <c r="B2134" s="44" t="s">
        <v>359</v>
      </c>
      <c r="C2134" s="53">
        <v>309000</v>
      </c>
      <c r="D2134" s="45">
        <v>300000</v>
      </c>
      <c r="E2134" s="53">
        <v>0</v>
      </c>
      <c r="F2134" s="148">
        <f t="shared" si="820"/>
        <v>97.087378640776706</v>
      </c>
    </row>
    <row r="2135" spans="1:6" s="28" customFormat="1" x14ac:dyDescent="0.2">
      <c r="A2135" s="43">
        <v>411400</v>
      </c>
      <c r="B2135" s="44" t="s">
        <v>360</v>
      </c>
      <c r="C2135" s="53">
        <v>115000</v>
      </c>
      <c r="D2135" s="45">
        <v>120000</v>
      </c>
      <c r="E2135" s="53">
        <v>0</v>
      </c>
      <c r="F2135" s="148">
        <f t="shared" si="820"/>
        <v>104.34782608695652</v>
      </c>
    </row>
    <row r="2136" spans="1:6" s="28" customFormat="1" x14ac:dyDescent="0.2">
      <c r="A2136" s="41">
        <v>412000</v>
      </c>
      <c r="B2136" s="46" t="s">
        <v>479</v>
      </c>
      <c r="C2136" s="40">
        <f>SUM(C2137:C2148)</f>
        <v>1009000</v>
      </c>
      <c r="D2136" s="40">
        <f>SUM(D2137:D2148)</f>
        <v>1067000</v>
      </c>
      <c r="E2136" s="40">
        <f>SUM(E2137:E2148)</f>
        <v>262000</v>
      </c>
      <c r="F2136" s="152">
        <f t="shared" si="820"/>
        <v>105.74826560951438</v>
      </c>
    </row>
    <row r="2137" spans="1:6" s="28" customFormat="1" x14ac:dyDescent="0.2">
      <c r="A2137" s="51">
        <v>412100</v>
      </c>
      <c r="B2137" s="44" t="s">
        <v>361</v>
      </c>
      <c r="C2137" s="53">
        <v>0</v>
      </c>
      <c r="D2137" s="45">
        <v>0</v>
      </c>
      <c r="E2137" s="53">
        <v>10000</v>
      </c>
      <c r="F2137" s="148">
        <v>0</v>
      </c>
    </row>
    <row r="2138" spans="1:6" s="28" customFormat="1" ht="40.5" x14ac:dyDescent="0.2">
      <c r="A2138" s="43">
        <v>412200</v>
      </c>
      <c r="B2138" s="44" t="s">
        <v>488</v>
      </c>
      <c r="C2138" s="53">
        <v>530000</v>
      </c>
      <c r="D2138" s="45">
        <v>560000</v>
      </c>
      <c r="E2138" s="53">
        <v>70000</v>
      </c>
      <c r="F2138" s="148">
        <f t="shared" ref="F2138:F2143" si="824">D2138/C2138*100</f>
        <v>105.66037735849056</v>
      </c>
    </row>
    <row r="2139" spans="1:6" s="28" customFormat="1" x14ac:dyDescent="0.2">
      <c r="A2139" s="43">
        <v>412300</v>
      </c>
      <c r="B2139" s="44" t="s">
        <v>362</v>
      </c>
      <c r="C2139" s="53">
        <v>72000</v>
      </c>
      <c r="D2139" s="45">
        <v>78000</v>
      </c>
      <c r="E2139" s="53">
        <v>10000</v>
      </c>
      <c r="F2139" s="148">
        <f t="shared" si="824"/>
        <v>108.33333333333333</v>
      </c>
    </row>
    <row r="2140" spans="1:6" s="28" customFormat="1" x14ac:dyDescent="0.2">
      <c r="A2140" s="43">
        <v>412400</v>
      </c>
      <c r="B2140" s="44" t="s">
        <v>363</v>
      </c>
      <c r="C2140" s="53">
        <v>139999.99999999994</v>
      </c>
      <c r="D2140" s="45">
        <v>140000</v>
      </c>
      <c r="E2140" s="53">
        <v>10000</v>
      </c>
      <c r="F2140" s="148">
        <f t="shared" si="824"/>
        <v>100.00000000000004</v>
      </c>
    </row>
    <row r="2141" spans="1:6" s="28" customFormat="1" x14ac:dyDescent="0.2">
      <c r="A2141" s="43">
        <v>412500</v>
      </c>
      <c r="B2141" s="44" t="s">
        <v>364</v>
      </c>
      <c r="C2141" s="53">
        <v>52000</v>
      </c>
      <c r="D2141" s="45">
        <v>52000</v>
      </c>
      <c r="E2141" s="53">
        <v>30000</v>
      </c>
      <c r="F2141" s="148">
        <f t="shared" si="824"/>
        <v>100</v>
      </c>
    </row>
    <row r="2142" spans="1:6" s="28" customFormat="1" x14ac:dyDescent="0.2">
      <c r="A2142" s="43">
        <v>412600</v>
      </c>
      <c r="B2142" s="44" t="s">
        <v>489</v>
      </c>
      <c r="C2142" s="53">
        <v>60000</v>
      </c>
      <c r="D2142" s="45">
        <v>60000</v>
      </c>
      <c r="E2142" s="53">
        <v>5000</v>
      </c>
      <c r="F2142" s="148">
        <f t="shared" si="824"/>
        <v>100</v>
      </c>
    </row>
    <row r="2143" spans="1:6" s="28" customFormat="1" x14ac:dyDescent="0.2">
      <c r="A2143" s="43">
        <v>412700</v>
      </c>
      <c r="B2143" s="44" t="s">
        <v>476</v>
      </c>
      <c r="C2143" s="53">
        <v>95000</v>
      </c>
      <c r="D2143" s="45">
        <v>110000</v>
      </c>
      <c r="E2143" s="53">
        <v>25000</v>
      </c>
      <c r="F2143" s="148">
        <f t="shared" si="824"/>
        <v>115.78947368421053</v>
      </c>
    </row>
    <row r="2144" spans="1:6" s="28" customFormat="1" x14ac:dyDescent="0.2">
      <c r="A2144" s="43">
        <v>412800</v>
      </c>
      <c r="B2144" s="44" t="s">
        <v>490</v>
      </c>
      <c r="C2144" s="53">
        <v>0</v>
      </c>
      <c r="D2144" s="45">
        <v>0</v>
      </c>
      <c r="E2144" s="53">
        <v>2000</v>
      </c>
      <c r="F2144" s="148">
        <v>0</v>
      </c>
    </row>
    <row r="2145" spans="1:6" s="28" customFormat="1" x14ac:dyDescent="0.2">
      <c r="A2145" s="43">
        <v>412900</v>
      </c>
      <c r="B2145" s="48" t="s">
        <v>703</v>
      </c>
      <c r="C2145" s="53">
        <v>45000</v>
      </c>
      <c r="D2145" s="45">
        <v>45000</v>
      </c>
      <c r="E2145" s="53">
        <v>0</v>
      </c>
      <c r="F2145" s="148">
        <f>D2145/C2145*100</f>
        <v>100</v>
      </c>
    </row>
    <row r="2146" spans="1:6" s="28" customFormat="1" x14ac:dyDescent="0.2">
      <c r="A2146" s="43">
        <v>412900</v>
      </c>
      <c r="B2146" s="48" t="s">
        <v>722</v>
      </c>
      <c r="C2146" s="53">
        <v>4000</v>
      </c>
      <c r="D2146" s="45">
        <v>5000</v>
      </c>
      <c r="E2146" s="53">
        <v>0</v>
      </c>
      <c r="F2146" s="148">
        <f>D2146/C2146*100</f>
        <v>125</v>
      </c>
    </row>
    <row r="2147" spans="1:6" s="28" customFormat="1" x14ac:dyDescent="0.2">
      <c r="A2147" s="43">
        <v>412900</v>
      </c>
      <c r="B2147" s="48" t="s">
        <v>723</v>
      </c>
      <c r="C2147" s="53">
        <v>11000</v>
      </c>
      <c r="D2147" s="45">
        <v>17000</v>
      </c>
      <c r="E2147" s="53">
        <v>0</v>
      </c>
      <c r="F2147" s="148">
        <f>D2147/C2147*100</f>
        <v>154.54545454545453</v>
      </c>
    </row>
    <row r="2148" spans="1:6" s="28" customFormat="1" x14ac:dyDescent="0.2">
      <c r="A2148" s="43">
        <v>412900</v>
      </c>
      <c r="B2148" s="44" t="s">
        <v>705</v>
      </c>
      <c r="C2148" s="53">
        <v>0</v>
      </c>
      <c r="D2148" s="45">
        <v>0</v>
      </c>
      <c r="E2148" s="53">
        <v>100000</v>
      </c>
      <c r="F2148" s="148">
        <v>0</v>
      </c>
    </row>
    <row r="2149" spans="1:6" s="50" customFormat="1" ht="40.5" x14ac:dyDescent="0.2">
      <c r="A2149" s="41">
        <v>418000</v>
      </c>
      <c r="B2149" s="46" t="s">
        <v>483</v>
      </c>
      <c r="C2149" s="40">
        <f t="shared" ref="C2149" si="825">C2150</f>
        <v>30000</v>
      </c>
      <c r="D2149" s="40">
        <f>D2150</f>
        <v>30000</v>
      </c>
      <c r="E2149" s="40">
        <f t="shared" ref="E2149" si="826">E2150</f>
        <v>0</v>
      </c>
      <c r="F2149" s="152">
        <f t="shared" ref="F2149:F2163" si="827">D2149/C2149*100</f>
        <v>100</v>
      </c>
    </row>
    <row r="2150" spans="1:6" s="28" customFormat="1" x14ac:dyDescent="0.2">
      <c r="A2150" s="43">
        <v>418400</v>
      </c>
      <c r="B2150" s="44" t="s">
        <v>418</v>
      </c>
      <c r="C2150" s="53">
        <v>30000</v>
      </c>
      <c r="D2150" s="45">
        <v>30000</v>
      </c>
      <c r="E2150" s="53">
        <v>0</v>
      </c>
      <c r="F2150" s="148">
        <f t="shared" si="827"/>
        <v>100</v>
      </c>
    </row>
    <row r="2151" spans="1:6" s="28" customFormat="1" x14ac:dyDescent="0.2">
      <c r="A2151" s="41">
        <v>510000</v>
      </c>
      <c r="B2151" s="46" t="s">
        <v>423</v>
      </c>
      <c r="C2151" s="40">
        <f>C2152+C2155+0</f>
        <v>1432200</v>
      </c>
      <c r="D2151" s="40">
        <f>D2152+D2155+0</f>
        <v>1360000</v>
      </c>
      <c r="E2151" s="40">
        <f>E2152+E2155+0</f>
        <v>796500</v>
      </c>
      <c r="F2151" s="152">
        <f t="shared" si="827"/>
        <v>94.958804636223988</v>
      </c>
    </row>
    <row r="2152" spans="1:6" s="28" customFormat="1" x14ac:dyDescent="0.2">
      <c r="A2152" s="41">
        <v>511000</v>
      </c>
      <c r="B2152" s="46" t="s">
        <v>424</v>
      </c>
      <c r="C2152" s="40">
        <f>SUM(C2153:C2154)</f>
        <v>375000</v>
      </c>
      <c r="D2152" s="40">
        <f>SUM(D2153:D2154)</f>
        <v>260000</v>
      </c>
      <c r="E2152" s="40">
        <f>SUM(E2153:E2154)</f>
        <v>96500</v>
      </c>
      <c r="F2152" s="152">
        <f t="shared" si="827"/>
        <v>69.333333333333343</v>
      </c>
    </row>
    <row r="2153" spans="1:6" s="28" customFormat="1" x14ac:dyDescent="0.2">
      <c r="A2153" s="43">
        <v>511200</v>
      </c>
      <c r="B2153" s="44" t="s">
        <v>426</v>
      </c>
      <c r="C2153" s="53">
        <v>49999.999999999993</v>
      </c>
      <c r="D2153" s="45">
        <v>60000</v>
      </c>
      <c r="E2153" s="53">
        <v>0</v>
      </c>
      <c r="F2153" s="148">
        <f t="shared" si="827"/>
        <v>120.00000000000001</v>
      </c>
    </row>
    <row r="2154" spans="1:6" s="28" customFormat="1" x14ac:dyDescent="0.2">
      <c r="A2154" s="43">
        <v>511300</v>
      </c>
      <c r="B2154" s="44" t="s">
        <v>427</v>
      </c>
      <c r="C2154" s="53">
        <v>325000</v>
      </c>
      <c r="D2154" s="45">
        <v>200000</v>
      </c>
      <c r="E2154" s="53">
        <v>96500</v>
      </c>
      <c r="F2154" s="148">
        <f t="shared" si="827"/>
        <v>61.53846153846154</v>
      </c>
    </row>
    <row r="2155" spans="1:6" s="50" customFormat="1" x14ac:dyDescent="0.2">
      <c r="A2155" s="41">
        <v>516000</v>
      </c>
      <c r="B2155" s="46" t="s">
        <v>434</v>
      </c>
      <c r="C2155" s="40">
        <f t="shared" ref="C2155" si="828">C2156</f>
        <v>1057200</v>
      </c>
      <c r="D2155" s="40">
        <f>D2156</f>
        <v>1100000</v>
      </c>
      <c r="E2155" s="40">
        <f t="shared" ref="E2155" si="829">E2156</f>
        <v>700000</v>
      </c>
      <c r="F2155" s="152">
        <f t="shared" si="827"/>
        <v>104.04842981460463</v>
      </c>
    </row>
    <row r="2156" spans="1:6" s="28" customFormat="1" x14ac:dyDescent="0.2">
      <c r="A2156" s="43">
        <v>516100</v>
      </c>
      <c r="B2156" s="44" t="s">
        <v>434</v>
      </c>
      <c r="C2156" s="53">
        <v>1057200</v>
      </c>
      <c r="D2156" s="45">
        <v>1100000</v>
      </c>
      <c r="E2156" s="53">
        <v>700000</v>
      </c>
      <c r="F2156" s="148">
        <f t="shared" si="827"/>
        <v>104.04842981460463</v>
      </c>
    </row>
    <row r="2157" spans="1:6" s="50" customFormat="1" ht="40.5" x14ac:dyDescent="0.2">
      <c r="A2157" s="41">
        <v>580000</v>
      </c>
      <c r="B2157" s="46" t="s">
        <v>436</v>
      </c>
      <c r="C2157" s="40">
        <f t="shared" ref="C2157:C2158" si="830">C2158</f>
        <v>170000</v>
      </c>
      <c r="D2157" s="40">
        <f t="shared" ref="D2157:D2158" si="831">D2158</f>
        <v>170000</v>
      </c>
      <c r="E2157" s="40">
        <f t="shared" ref="E2157:E2158" si="832">E2158</f>
        <v>0</v>
      </c>
      <c r="F2157" s="152">
        <f t="shared" si="827"/>
        <v>100</v>
      </c>
    </row>
    <row r="2158" spans="1:6" s="50" customFormat="1" ht="40.5" x14ac:dyDescent="0.2">
      <c r="A2158" s="41">
        <v>581000</v>
      </c>
      <c r="B2158" s="46" t="s">
        <v>437</v>
      </c>
      <c r="C2158" s="40">
        <f t="shared" si="830"/>
        <v>170000</v>
      </c>
      <c r="D2158" s="40">
        <f t="shared" si="831"/>
        <v>170000</v>
      </c>
      <c r="E2158" s="40">
        <f t="shared" si="832"/>
        <v>0</v>
      </c>
      <c r="F2158" s="152">
        <f t="shared" si="827"/>
        <v>100</v>
      </c>
    </row>
    <row r="2159" spans="1:6" s="28" customFormat="1" ht="40.5" x14ac:dyDescent="0.2">
      <c r="A2159" s="43">
        <v>581200</v>
      </c>
      <c r="B2159" s="44" t="s">
        <v>438</v>
      </c>
      <c r="C2159" s="53">
        <v>170000</v>
      </c>
      <c r="D2159" s="45">
        <v>170000</v>
      </c>
      <c r="E2159" s="53">
        <v>0</v>
      </c>
      <c r="F2159" s="148">
        <f t="shared" si="827"/>
        <v>100</v>
      </c>
    </row>
    <row r="2160" spans="1:6" s="50" customFormat="1" x14ac:dyDescent="0.2">
      <c r="A2160" s="41">
        <v>630000</v>
      </c>
      <c r="B2160" s="46" t="s">
        <v>464</v>
      </c>
      <c r="C2160" s="40">
        <f>0+C2161</f>
        <v>150000</v>
      </c>
      <c r="D2160" s="40">
        <f>0+D2161</f>
        <v>157500</v>
      </c>
      <c r="E2160" s="40">
        <f>0+E2161</f>
        <v>250000</v>
      </c>
      <c r="F2160" s="152">
        <f t="shared" si="827"/>
        <v>105</v>
      </c>
    </row>
    <row r="2161" spans="1:6" s="50" customFormat="1" x14ac:dyDescent="0.2">
      <c r="A2161" s="41">
        <v>638000</v>
      </c>
      <c r="B2161" s="46" t="s">
        <v>397</v>
      </c>
      <c r="C2161" s="40">
        <f t="shared" ref="C2161" si="833">C2162</f>
        <v>150000</v>
      </c>
      <c r="D2161" s="40">
        <f>D2162</f>
        <v>157500</v>
      </c>
      <c r="E2161" s="40">
        <f t="shared" ref="E2161" si="834">E2162</f>
        <v>250000</v>
      </c>
      <c r="F2161" s="152">
        <f t="shared" si="827"/>
        <v>105</v>
      </c>
    </row>
    <row r="2162" spans="1:6" s="28" customFormat="1" x14ac:dyDescent="0.2">
      <c r="A2162" s="43">
        <v>638100</v>
      </c>
      <c r="B2162" s="44" t="s">
        <v>469</v>
      </c>
      <c r="C2162" s="53">
        <v>150000</v>
      </c>
      <c r="D2162" s="45">
        <v>157500</v>
      </c>
      <c r="E2162" s="53">
        <v>250000</v>
      </c>
      <c r="F2162" s="148">
        <f t="shared" si="827"/>
        <v>105</v>
      </c>
    </row>
    <row r="2163" spans="1:6" s="28" customFormat="1" x14ac:dyDescent="0.2">
      <c r="A2163" s="82"/>
      <c r="B2163" s="76" t="s">
        <v>646</v>
      </c>
      <c r="C2163" s="80">
        <f>C2130+C2151+C2157+C2160</f>
        <v>11690100</v>
      </c>
      <c r="D2163" s="80">
        <f>D2130+D2151+D2157+D2160</f>
        <v>12044500</v>
      </c>
      <c r="E2163" s="80">
        <f>E2130+E2151+E2157+E2160</f>
        <v>1308500</v>
      </c>
      <c r="F2163" s="153">
        <f t="shared" si="827"/>
        <v>103.03162505025621</v>
      </c>
    </row>
    <row r="2164" spans="1:6" s="28" customFormat="1" x14ac:dyDescent="0.2">
      <c r="A2164" s="61"/>
      <c r="B2164" s="39"/>
      <c r="C2164" s="62"/>
      <c r="D2164" s="62"/>
      <c r="E2164" s="62"/>
      <c r="F2164" s="149"/>
    </row>
    <row r="2165" spans="1:6" s="28" customFormat="1" x14ac:dyDescent="0.2">
      <c r="A2165" s="38"/>
      <c r="B2165" s="39"/>
      <c r="C2165" s="45"/>
      <c r="D2165" s="45"/>
      <c r="E2165" s="45"/>
      <c r="F2165" s="147"/>
    </row>
    <row r="2166" spans="1:6" s="28" customFormat="1" x14ac:dyDescent="0.2">
      <c r="A2166" s="43" t="s">
        <v>958</v>
      </c>
      <c r="B2166" s="46"/>
      <c r="C2166" s="45"/>
      <c r="D2166" s="45"/>
      <c r="E2166" s="45"/>
      <c r="F2166" s="147"/>
    </row>
    <row r="2167" spans="1:6" s="28" customFormat="1" x14ac:dyDescent="0.2">
      <c r="A2167" s="43" t="s">
        <v>513</v>
      </c>
      <c r="B2167" s="46"/>
      <c r="C2167" s="45"/>
      <c r="D2167" s="45"/>
      <c r="E2167" s="45"/>
      <c r="F2167" s="147"/>
    </row>
    <row r="2168" spans="1:6" s="28" customFormat="1" x14ac:dyDescent="0.2">
      <c r="A2168" s="43" t="s">
        <v>538</v>
      </c>
      <c r="B2168" s="46"/>
      <c r="C2168" s="45"/>
      <c r="D2168" s="45"/>
      <c r="E2168" s="45"/>
      <c r="F2168" s="147"/>
    </row>
    <row r="2169" spans="1:6" s="28" customFormat="1" x14ac:dyDescent="0.2">
      <c r="A2169" s="43" t="s">
        <v>579</v>
      </c>
      <c r="B2169" s="46"/>
      <c r="C2169" s="45"/>
      <c r="D2169" s="45"/>
      <c r="E2169" s="45"/>
      <c r="F2169" s="147"/>
    </row>
    <row r="2170" spans="1:6" s="28" customFormat="1" x14ac:dyDescent="0.2">
      <c r="A2170" s="43"/>
      <c r="B2170" s="72"/>
      <c r="C2170" s="62"/>
      <c r="D2170" s="62"/>
      <c r="E2170" s="62"/>
      <c r="F2170" s="149"/>
    </row>
    <row r="2171" spans="1:6" s="28" customFormat="1" x14ac:dyDescent="0.2">
      <c r="A2171" s="41">
        <v>410000</v>
      </c>
      <c r="B2171" s="42" t="s">
        <v>357</v>
      </c>
      <c r="C2171" s="40">
        <f>C2172+C2177+C2191+C2193</f>
        <v>10580000</v>
      </c>
      <c r="D2171" s="40">
        <f>D2172+D2177+D2191+D2193</f>
        <v>10912000</v>
      </c>
      <c r="E2171" s="40">
        <f>E2172+E2177+E2191+E2193</f>
        <v>474000</v>
      </c>
      <c r="F2171" s="152">
        <f t="shared" ref="F2171:F2184" si="835">D2171/C2171*100</f>
        <v>103.13799621928166</v>
      </c>
    </row>
    <row r="2172" spans="1:6" s="28" customFormat="1" x14ac:dyDescent="0.2">
      <c r="A2172" s="41">
        <v>411000</v>
      </c>
      <c r="B2172" s="42" t="s">
        <v>474</v>
      </c>
      <c r="C2172" s="40">
        <f t="shared" ref="C2172" si="836">SUM(C2173:C2176)</f>
        <v>9281000</v>
      </c>
      <c r="D2172" s="40">
        <f t="shared" ref="D2172" si="837">SUM(D2173:D2176)</f>
        <v>9590000</v>
      </c>
      <c r="E2172" s="40">
        <f t="shared" ref="E2172" si="838">SUM(E2173:E2176)</f>
        <v>0</v>
      </c>
      <c r="F2172" s="152">
        <f t="shared" si="835"/>
        <v>103.32938260963257</v>
      </c>
    </row>
    <row r="2173" spans="1:6" s="28" customFormat="1" x14ac:dyDescent="0.2">
      <c r="A2173" s="43">
        <v>411100</v>
      </c>
      <c r="B2173" s="44" t="s">
        <v>358</v>
      </c>
      <c r="C2173" s="53">
        <v>8868000</v>
      </c>
      <c r="D2173" s="45">
        <v>9150000</v>
      </c>
      <c r="E2173" s="53">
        <v>0</v>
      </c>
      <c r="F2173" s="148">
        <f t="shared" si="835"/>
        <v>103.17997293640053</v>
      </c>
    </row>
    <row r="2174" spans="1:6" s="28" customFormat="1" ht="40.5" x14ac:dyDescent="0.2">
      <c r="A2174" s="43">
        <v>411200</v>
      </c>
      <c r="B2174" s="44" t="s">
        <v>487</v>
      </c>
      <c r="C2174" s="53">
        <v>122000</v>
      </c>
      <c r="D2174" s="45">
        <v>140000</v>
      </c>
      <c r="E2174" s="53">
        <v>0</v>
      </c>
      <c r="F2174" s="148">
        <f t="shared" si="835"/>
        <v>114.75409836065573</v>
      </c>
    </row>
    <row r="2175" spans="1:6" s="28" customFormat="1" ht="40.5" x14ac:dyDescent="0.2">
      <c r="A2175" s="43">
        <v>411300</v>
      </c>
      <c r="B2175" s="44" t="s">
        <v>359</v>
      </c>
      <c r="C2175" s="53">
        <v>156000</v>
      </c>
      <c r="D2175" s="45">
        <v>180000</v>
      </c>
      <c r="E2175" s="53">
        <v>0</v>
      </c>
      <c r="F2175" s="148">
        <f t="shared" si="835"/>
        <v>115.38461538461537</v>
      </c>
    </row>
    <row r="2176" spans="1:6" s="28" customFormat="1" x14ac:dyDescent="0.2">
      <c r="A2176" s="43">
        <v>411400</v>
      </c>
      <c r="B2176" s="44" t="s">
        <v>360</v>
      </c>
      <c r="C2176" s="53">
        <v>135000</v>
      </c>
      <c r="D2176" s="45">
        <v>120000</v>
      </c>
      <c r="E2176" s="53">
        <v>0</v>
      </c>
      <c r="F2176" s="148">
        <f t="shared" si="835"/>
        <v>88.888888888888886</v>
      </c>
    </row>
    <row r="2177" spans="1:6" s="28" customFormat="1" x14ac:dyDescent="0.2">
      <c r="A2177" s="41">
        <v>412000</v>
      </c>
      <c r="B2177" s="46" t="s">
        <v>479</v>
      </c>
      <c r="C2177" s="40">
        <f>SUM(C2178:C2190)</f>
        <v>1243000</v>
      </c>
      <c r="D2177" s="40">
        <f>SUM(D2178:D2190)</f>
        <v>1277000</v>
      </c>
      <c r="E2177" s="40">
        <f>SUM(E2178:E2190)</f>
        <v>464000</v>
      </c>
      <c r="F2177" s="152">
        <f t="shared" si="835"/>
        <v>102.73531777956558</v>
      </c>
    </row>
    <row r="2178" spans="1:6" s="28" customFormat="1" x14ac:dyDescent="0.2">
      <c r="A2178" s="43">
        <v>412100</v>
      </c>
      <c r="B2178" s="44" t="s">
        <v>361</v>
      </c>
      <c r="C2178" s="53">
        <v>2500</v>
      </c>
      <c r="D2178" s="45">
        <v>2500</v>
      </c>
      <c r="E2178" s="53">
        <v>8000</v>
      </c>
      <c r="F2178" s="148">
        <f t="shared" si="835"/>
        <v>100</v>
      </c>
    </row>
    <row r="2179" spans="1:6" s="28" customFormat="1" ht="40.5" x14ac:dyDescent="0.2">
      <c r="A2179" s="43">
        <v>412200</v>
      </c>
      <c r="B2179" s="44" t="s">
        <v>488</v>
      </c>
      <c r="C2179" s="53">
        <v>785000.00000000012</v>
      </c>
      <c r="D2179" s="45">
        <v>800000</v>
      </c>
      <c r="E2179" s="53">
        <v>177500</v>
      </c>
      <c r="F2179" s="148">
        <f t="shared" si="835"/>
        <v>101.91082802547768</v>
      </c>
    </row>
    <row r="2180" spans="1:6" s="28" customFormat="1" x14ac:dyDescent="0.2">
      <c r="A2180" s="43">
        <v>412300</v>
      </c>
      <c r="B2180" s="44" t="s">
        <v>362</v>
      </c>
      <c r="C2180" s="53">
        <v>66999.999999999971</v>
      </c>
      <c r="D2180" s="45">
        <v>66999.999999999971</v>
      </c>
      <c r="E2180" s="53">
        <v>10000</v>
      </c>
      <c r="F2180" s="148">
        <f t="shared" si="835"/>
        <v>100</v>
      </c>
    </row>
    <row r="2181" spans="1:6" s="28" customFormat="1" x14ac:dyDescent="0.2">
      <c r="A2181" s="43">
        <v>412400</v>
      </c>
      <c r="B2181" s="44" t="s">
        <v>363</v>
      </c>
      <c r="C2181" s="53">
        <v>90000</v>
      </c>
      <c r="D2181" s="45">
        <v>100000</v>
      </c>
      <c r="E2181" s="53">
        <v>7500</v>
      </c>
      <c r="F2181" s="148">
        <f t="shared" si="835"/>
        <v>111.11111111111111</v>
      </c>
    </row>
    <row r="2182" spans="1:6" s="28" customFormat="1" x14ac:dyDescent="0.2">
      <c r="A2182" s="43">
        <v>412500</v>
      </c>
      <c r="B2182" s="44" t="s">
        <v>364</v>
      </c>
      <c r="C2182" s="53">
        <v>41999.999999999964</v>
      </c>
      <c r="D2182" s="45">
        <v>41999.999999999964</v>
      </c>
      <c r="E2182" s="53">
        <v>34500</v>
      </c>
      <c r="F2182" s="148">
        <f t="shared" si="835"/>
        <v>100</v>
      </c>
    </row>
    <row r="2183" spans="1:6" s="28" customFormat="1" x14ac:dyDescent="0.2">
      <c r="A2183" s="43">
        <v>412600</v>
      </c>
      <c r="B2183" s="44" t="s">
        <v>489</v>
      </c>
      <c r="C2183" s="53">
        <v>22000.000000000007</v>
      </c>
      <c r="D2183" s="45">
        <v>22000.000000000007</v>
      </c>
      <c r="E2183" s="53">
        <v>18500</v>
      </c>
      <c r="F2183" s="148">
        <f t="shared" si="835"/>
        <v>100</v>
      </c>
    </row>
    <row r="2184" spans="1:6" s="28" customFormat="1" x14ac:dyDescent="0.2">
      <c r="A2184" s="43">
        <v>412700</v>
      </c>
      <c r="B2184" s="44" t="s">
        <v>476</v>
      </c>
      <c r="C2184" s="53">
        <v>146500</v>
      </c>
      <c r="D2184" s="45">
        <v>156000</v>
      </c>
      <c r="E2184" s="53">
        <v>49000</v>
      </c>
      <c r="F2184" s="148">
        <f t="shared" si="835"/>
        <v>106.48464163822527</v>
      </c>
    </row>
    <row r="2185" spans="1:6" s="28" customFormat="1" x14ac:dyDescent="0.2">
      <c r="A2185" s="43">
        <v>412800</v>
      </c>
      <c r="B2185" s="44" t="s">
        <v>490</v>
      </c>
      <c r="C2185" s="53">
        <v>0</v>
      </c>
      <c r="D2185" s="45">
        <v>0</v>
      </c>
      <c r="E2185" s="53">
        <v>1000</v>
      </c>
      <c r="F2185" s="148">
        <v>0</v>
      </c>
    </row>
    <row r="2186" spans="1:6" s="28" customFormat="1" x14ac:dyDescent="0.2">
      <c r="A2186" s="43">
        <v>412900</v>
      </c>
      <c r="B2186" s="48" t="s">
        <v>888</v>
      </c>
      <c r="C2186" s="53">
        <v>2500</v>
      </c>
      <c r="D2186" s="45">
        <v>1500</v>
      </c>
      <c r="E2186" s="53">
        <v>0</v>
      </c>
      <c r="F2186" s="148">
        <f t="shared" ref="F2186:F2198" si="839">D2186/C2186*100</f>
        <v>60</v>
      </c>
    </row>
    <row r="2187" spans="1:6" s="28" customFormat="1" x14ac:dyDescent="0.2">
      <c r="A2187" s="43">
        <v>412900</v>
      </c>
      <c r="B2187" s="48" t="s">
        <v>703</v>
      </c>
      <c r="C2187" s="53">
        <v>60500</v>
      </c>
      <c r="D2187" s="45">
        <v>60000</v>
      </c>
      <c r="E2187" s="53">
        <v>0</v>
      </c>
      <c r="F2187" s="148">
        <f t="shared" si="839"/>
        <v>99.173553719008268</v>
      </c>
    </row>
    <row r="2188" spans="1:6" s="28" customFormat="1" x14ac:dyDescent="0.2">
      <c r="A2188" s="43">
        <v>412900</v>
      </c>
      <c r="B2188" s="48" t="s">
        <v>722</v>
      </c>
      <c r="C2188" s="53">
        <v>3000</v>
      </c>
      <c r="D2188" s="45">
        <v>3000</v>
      </c>
      <c r="E2188" s="53">
        <v>0</v>
      </c>
      <c r="F2188" s="148">
        <f t="shared" si="839"/>
        <v>100</v>
      </c>
    </row>
    <row r="2189" spans="1:6" s="28" customFormat="1" x14ac:dyDescent="0.2">
      <c r="A2189" s="43">
        <v>412900</v>
      </c>
      <c r="B2189" s="48" t="s">
        <v>723</v>
      </c>
      <c r="C2189" s="53">
        <v>19000</v>
      </c>
      <c r="D2189" s="45">
        <v>20000</v>
      </c>
      <c r="E2189" s="53">
        <v>0</v>
      </c>
      <c r="F2189" s="148">
        <f t="shared" si="839"/>
        <v>105.26315789473684</v>
      </c>
    </row>
    <row r="2190" spans="1:6" s="28" customFormat="1" x14ac:dyDescent="0.2">
      <c r="A2190" s="43">
        <v>412900</v>
      </c>
      <c r="B2190" s="44" t="s">
        <v>705</v>
      </c>
      <c r="C2190" s="53">
        <v>3000</v>
      </c>
      <c r="D2190" s="45">
        <v>3000.0000000000005</v>
      </c>
      <c r="E2190" s="53">
        <v>158000</v>
      </c>
      <c r="F2190" s="148">
        <f t="shared" si="839"/>
        <v>100.00000000000003</v>
      </c>
    </row>
    <row r="2191" spans="1:6" s="50" customFormat="1" x14ac:dyDescent="0.2">
      <c r="A2191" s="41">
        <v>413000</v>
      </c>
      <c r="B2191" s="46" t="s">
        <v>480</v>
      </c>
      <c r="C2191" s="40">
        <f t="shared" ref="C2191" si="840">C2192</f>
        <v>11000</v>
      </c>
      <c r="D2191" s="40">
        <f>D2192</f>
        <v>0</v>
      </c>
      <c r="E2191" s="40">
        <f t="shared" ref="E2191" si="841">E2192</f>
        <v>10000</v>
      </c>
      <c r="F2191" s="152">
        <f t="shared" si="839"/>
        <v>0</v>
      </c>
    </row>
    <row r="2192" spans="1:6" s="28" customFormat="1" x14ac:dyDescent="0.2">
      <c r="A2192" s="43">
        <v>413900</v>
      </c>
      <c r="B2192" s="44" t="s">
        <v>369</v>
      </c>
      <c r="C2192" s="53">
        <v>11000</v>
      </c>
      <c r="D2192" s="45">
        <v>0</v>
      </c>
      <c r="E2192" s="53">
        <v>10000</v>
      </c>
      <c r="F2192" s="148">
        <f t="shared" si="839"/>
        <v>0</v>
      </c>
    </row>
    <row r="2193" spans="1:6" s="50" customFormat="1" ht="40.5" x14ac:dyDescent="0.2">
      <c r="A2193" s="41">
        <v>418000</v>
      </c>
      <c r="B2193" s="46" t="s">
        <v>483</v>
      </c>
      <c r="C2193" s="40">
        <f t="shared" ref="C2193" si="842">C2194</f>
        <v>45000</v>
      </c>
      <c r="D2193" s="40">
        <f>D2194</f>
        <v>45000</v>
      </c>
      <c r="E2193" s="40">
        <f t="shared" ref="E2193" si="843">E2194</f>
        <v>0</v>
      </c>
      <c r="F2193" s="152">
        <f t="shared" si="839"/>
        <v>100</v>
      </c>
    </row>
    <row r="2194" spans="1:6" s="28" customFormat="1" x14ac:dyDescent="0.2">
      <c r="A2194" s="43">
        <v>418400</v>
      </c>
      <c r="B2194" s="44" t="s">
        <v>418</v>
      </c>
      <c r="C2194" s="53">
        <v>45000</v>
      </c>
      <c r="D2194" s="45">
        <v>45000</v>
      </c>
      <c r="E2194" s="53">
        <v>0</v>
      </c>
      <c r="F2194" s="148">
        <f t="shared" si="839"/>
        <v>100</v>
      </c>
    </row>
    <row r="2195" spans="1:6" s="28" customFormat="1" x14ac:dyDescent="0.2">
      <c r="A2195" s="41">
        <v>510000</v>
      </c>
      <c r="B2195" s="46" t="s">
        <v>423</v>
      </c>
      <c r="C2195" s="40">
        <f>C2196+C2201+0</f>
        <v>738000.00000000012</v>
      </c>
      <c r="D2195" s="40">
        <f>D2196+D2201+0</f>
        <v>490000</v>
      </c>
      <c r="E2195" s="40">
        <f>E2196+E2201+0</f>
        <v>2074000</v>
      </c>
      <c r="F2195" s="152">
        <f t="shared" si="839"/>
        <v>66.395663956639567</v>
      </c>
    </row>
    <row r="2196" spans="1:6" s="28" customFormat="1" x14ac:dyDescent="0.2">
      <c r="A2196" s="41">
        <v>511000</v>
      </c>
      <c r="B2196" s="46" t="s">
        <v>424</v>
      </c>
      <c r="C2196" s="40">
        <f t="shared" ref="C2196" si="844">SUM(C2197:C2198)</f>
        <v>394000.00000000012</v>
      </c>
      <c r="D2196" s="40">
        <f t="shared" ref="D2196" si="845">SUM(D2197:D2198)</f>
        <v>90000</v>
      </c>
      <c r="E2196" s="40">
        <f>SUM(E2197:E2200)</f>
        <v>749000</v>
      </c>
      <c r="F2196" s="152">
        <f t="shared" si="839"/>
        <v>22.842639593908622</v>
      </c>
    </row>
    <row r="2197" spans="1:6" s="28" customFormat="1" x14ac:dyDescent="0.2">
      <c r="A2197" s="43">
        <v>511200</v>
      </c>
      <c r="B2197" s="44" t="s">
        <v>426</v>
      </c>
      <c r="C2197" s="53">
        <v>279000.00000000012</v>
      </c>
      <c r="D2197" s="45">
        <v>60000</v>
      </c>
      <c r="E2197" s="53">
        <v>350000</v>
      </c>
      <c r="F2197" s="148">
        <f t="shared" si="839"/>
        <v>21.505376344086013</v>
      </c>
    </row>
    <row r="2198" spans="1:6" s="28" customFormat="1" x14ac:dyDescent="0.2">
      <c r="A2198" s="43">
        <v>511300</v>
      </c>
      <c r="B2198" s="44" t="s">
        <v>427</v>
      </c>
      <c r="C2198" s="53">
        <v>115000</v>
      </c>
      <c r="D2198" s="45">
        <v>30000</v>
      </c>
      <c r="E2198" s="53">
        <v>323000</v>
      </c>
      <c r="F2198" s="148">
        <f t="shared" si="839"/>
        <v>26.086956521739129</v>
      </c>
    </row>
    <row r="2199" spans="1:6" s="28" customFormat="1" x14ac:dyDescent="0.2">
      <c r="A2199" s="43">
        <v>511500</v>
      </c>
      <c r="B2199" s="44" t="s">
        <v>496</v>
      </c>
      <c r="C2199" s="53">
        <v>0</v>
      </c>
      <c r="D2199" s="45">
        <v>0</v>
      </c>
      <c r="E2199" s="53">
        <v>65000</v>
      </c>
      <c r="F2199" s="148">
        <v>0</v>
      </c>
    </row>
    <row r="2200" spans="1:6" s="28" customFormat="1" x14ac:dyDescent="0.2">
      <c r="A2200" s="43">
        <v>511700</v>
      </c>
      <c r="B2200" s="44" t="s">
        <v>430</v>
      </c>
      <c r="C2200" s="53">
        <v>0</v>
      </c>
      <c r="D2200" s="45">
        <v>0</v>
      </c>
      <c r="E2200" s="53">
        <v>11000</v>
      </c>
      <c r="F2200" s="148">
        <v>0</v>
      </c>
    </row>
    <row r="2201" spans="1:6" s="50" customFormat="1" x14ac:dyDescent="0.2">
      <c r="A2201" s="41">
        <v>516000</v>
      </c>
      <c r="B2201" s="46" t="s">
        <v>434</v>
      </c>
      <c r="C2201" s="40">
        <f t="shared" ref="C2201" si="846">C2202</f>
        <v>344000</v>
      </c>
      <c r="D2201" s="40">
        <f>D2202</f>
        <v>400000</v>
      </c>
      <c r="E2201" s="40">
        <f t="shared" ref="E2201" si="847">E2202</f>
        <v>1325000</v>
      </c>
      <c r="F2201" s="152">
        <f t="shared" ref="F2201:F2206" si="848">D2201/C2201*100</f>
        <v>116.27906976744187</v>
      </c>
    </row>
    <row r="2202" spans="1:6" s="28" customFormat="1" x14ac:dyDescent="0.2">
      <c r="A2202" s="43">
        <v>516100</v>
      </c>
      <c r="B2202" s="44" t="s">
        <v>434</v>
      </c>
      <c r="C2202" s="53">
        <v>344000</v>
      </c>
      <c r="D2202" s="45">
        <v>400000</v>
      </c>
      <c r="E2202" s="53">
        <v>1325000</v>
      </c>
      <c r="F2202" s="148">
        <f t="shared" si="848"/>
        <v>116.27906976744187</v>
      </c>
    </row>
    <row r="2203" spans="1:6" s="50" customFormat="1" ht="40.5" x14ac:dyDescent="0.2">
      <c r="A2203" s="41">
        <v>580000</v>
      </c>
      <c r="B2203" s="46" t="s">
        <v>436</v>
      </c>
      <c r="C2203" s="40">
        <f t="shared" ref="C2203:C2204" si="849">C2204</f>
        <v>112000</v>
      </c>
      <c r="D2203" s="40">
        <f t="shared" ref="D2203:D2204" si="850">D2204</f>
        <v>220000</v>
      </c>
      <c r="E2203" s="40">
        <f t="shared" ref="E2203:E2204" si="851">E2204</f>
        <v>0</v>
      </c>
      <c r="F2203" s="152">
        <f t="shared" si="848"/>
        <v>196.42857142857142</v>
      </c>
    </row>
    <row r="2204" spans="1:6" s="50" customFormat="1" ht="40.5" x14ac:dyDescent="0.2">
      <c r="A2204" s="41">
        <v>581000</v>
      </c>
      <c r="B2204" s="46" t="s">
        <v>437</v>
      </c>
      <c r="C2204" s="40">
        <f t="shared" si="849"/>
        <v>112000</v>
      </c>
      <c r="D2204" s="40">
        <f t="shared" si="850"/>
        <v>220000</v>
      </c>
      <c r="E2204" s="40">
        <f t="shared" si="851"/>
        <v>0</v>
      </c>
      <c r="F2204" s="152">
        <f t="shared" si="848"/>
        <v>196.42857142857142</v>
      </c>
    </row>
    <row r="2205" spans="1:6" s="28" customFormat="1" ht="40.5" x14ac:dyDescent="0.2">
      <c r="A2205" s="43">
        <v>581200</v>
      </c>
      <c r="B2205" s="44" t="s">
        <v>438</v>
      </c>
      <c r="C2205" s="53">
        <v>112000</v>
      </c>
      <c r="D2205" s="45">
        <v>220000</v>
      </c>
      <c r="E2205" s="53">
        <v>0</v>
      </c>
      <c r="F2205" s="148">
        <f t="shared" si="848"/>
        <v>196.42857142857142</v>
      </c>
    </row>
    <row r="2206" spans="1:6" s="50" customFormat="1" x14ac:dyDescent="0.2">
      <c r="A2206" s="41">
        <v>630000</v>
      </c>
      <c r="B2206" s="46" t="s">
        <v>464</v>
      </c>
      <c r="C2206" s="40">
        <f t="shared" ref="C2206" si="852">C2207+C2210</f>
        <v>101000</v>
      </c>
      <c r="D2206" s="40">
        <f t="shared" ref="D2206" si="853">D2207+D2210</f>
        <v>110000</v>
      </c>
      <c r="E2206" s="40">
        <f t="shared" ref="E2206" si="854">E2207+E2210</f>
        <v>840000</v>
      </c>
      <c r="F2206" s="152">
        <f t="shared" si="848"/>
        <v>108.91089108910892</v>
      </c>
    </row>
    <row r="2207" spans="1:6" s="50" customFormat="1" x14ac:dyDescent="0.2">
      <c r="A2207" s="41">
        <v>631000</v>
      </c>
      <c r="B2207" s="46" t="s">
        <v>396</v>
      </c>
      <c r="C2207" s="40">
        <f t="shared" ref="C2207" si="855">C2209+C2208</f>
        <v>0</v>
      </c>
      <c r="D2207" s="40">
        <f t="shared" ref="D2207" si="856">D2209+D2208</f>
        <v>0</v>
      </c>
      <c r="E2207" s="40">
        <f t="shared" ref="E2207" si="857">E2209+E2208</f>
        <v>840000</v>
      </c>
      <c r="F2207" s="152">
        <v>0</v>
      </c>
    </row>
    <row r="2208" spans="1:6" s="28" customFormat="1" x14ac:dyDescent="0.2">
      <c r="A2208" s="51">
        <v>631100</v>
      </c>
      <c r="B2208" s="44" t="s">
        <v>466</v>
      </c>
      <c r="C2208" s="53">
        <v>0</v>
      </c>
      <c r="D2208" s="45">
        <v>0</v>
      </c>
      <c r="E2208" s="53">
        <v>540000</v>
      </c>
      <c r="F2208" s="148">
        <v>0</v>
      </c>
    </row>
    <row r="2209" spans="1:6" s="28" customFormat="1" x14ac:dyDescent="0.2">
      <c r="A2209" s="51">
        <v>631900</v>
      </c>
      <c r="B2209" s="44" t="s">
        <v>744</v>
      </c>
      <c r="C2209" s="53">
        <v>0</v>
      </c>
      <c r="D2209" s="45">
        <v>0</v>
      </c>
      <c r="E2209" s="53">
        <v>300000</v>
      </c>
      <c r="F2209" s="148">
        <v>0</v>
      </c>
    </row>
    <row r="2210" spans="1:6" s="50" customFormat="1" x14ac:dyDescent="0.2">
      <c r="A2210" s="41">
        <v>638000</v>
      </c>
      <c r="B2210" s="46" t="s">
        <v>397</v>
      </c>
      <c r="C2210" s="40">
        <f t="shared" ref="C2210" si="858">C2211</f>
        <v>101000</v>
      </c>
      <c r="D2210" s="40">
        <f>D2211</f>
        <v>110000</v>
      </c>
      <c r="E2210" s="40">
        <f t="shared" ref="E2210" si="859">E2211</f>
        <v>0</v>
      </c>
      <c r="F2210" s="152">
        <f>D2210/C2210*100</f>
        <v>108.91089108910892</v>
      </c>
    </row>
    <row r="2211" spans="1:6" s="28" customFormat="1" x14ac:dyDescent="0.2">
      <c r="A2211" s="43">
        <v>638100</v>
      </c>
      <c r="B2211" s="44" t="s">
        <v>469</v>
      </c>
      <c r="C2211" s="53">
        <v>101000</v>
      </c>
      <c r="D2211" s="45">
        <v>110000</v>
      </c>
      <c r="E2211" s="53">
        <v>0</v>
      </c>
      <c r="F2211" s="148">
        <f>D2211/C2211*100</f>
        <v>108.91089108910892</v>
      </c>
    </row>
    <row r="2212" spans="1:6" s="28" customFormat="1" x14ac:dyDescent="0.2">
      <c r="A2212" s="82"/>
      <c r="B2212" s="76" t="s">
        <v>646</v>
      </c>
      <c r="C2212" s="80">
        <f>C2171+C2195+C2206+C2203</f>
        <v>11531000</v>
      </c>
      <c r="D2212" s="80">
        <f>D2171+D2195+D2206+D2203</f>
        <v>11732000</v>
      </c>
      <c r="E2212" s="80">
        <f>E2171+E2195+E2206+E2203</f>
        <v>3388000</v>
      </c>
      <c r="F2212" s="153">
        <f>D2212/C2212*100</f>
        <v>101.74312722227039</v>
      </c>
    </row>
    <row r="2213" spans="1:6" s="28" customFormat="1" x14ac:dyDescent="0.2">
      <c r="A2213" s="61"/>
      <c r="B2213" s="39"/>
      <c r="C2213" s="62"/>
      <c r="D2213" s="62"/>
      <c r="E2213" s="62"/>
      <c r="F2213" s="149"/>
    </row>
    <row r="2214" spans="1:6" s="28" customFormat="1" x14ac:dyDescent="0.2">
      <c r="A2214" s="38"/>
      <c r="B2214" s="39"/>
      <c r="C2214" s="45"/>
      <c r="D2214" s="45"/>
      <c r="E2214" s="45"/>
      <c r="F2214" s="147"/>
    </row>
    <row r="2215" spans="1:6" s="28" customFormat="1" x14ac:dyDescent="0.2">
      <c r="A2215" s="43" t="s">
        <v>959</v>
      </c>
      <c r="B2215" s="46"/>
      <c r="C2215" s="45"/>
      <c r="D2215" s="45"/>
      <c r="E2215" s="45"/>
      <c r="F2215" s="147"/>
    </row>
    <row r="2216" spans="1:6" s="28" customFormat="1" x14ac:dyDescent="0.2">
      <c r="A2216" s="43" t="s">
        <v>513</v>
      </c>
      <c r="B2216" s="46"/>
      <c r="C2216" s="45"/>
      <c r="D2216" s="45"/>
      <c r="E2216" s="45"/>
      <c r="F2216" s="147"/>
    </row>
    <row r="2217" spans="1:6" s="28" customFormat="1" x14ac:dyDescent="0.2">
      <c r="A2217" s="43" t="s">
        <v>540</v>
      </c>
      <c r="B2217" s="46"/>
      <c r="C2217" s="45"/>
      <c r="D2217" s="45"/>
      <c r="E2217" s="45"/>
      <c r="F2217" s="147"/>
    </row>
    <row r="2218" spans="1:6" s="28" customFormat="1" x14ac:dyDescent="0.2">
      <c r="A2218" s="43" t="s">
        <v>579</v>
      </c>
      <c r="B2218" s="46"/>
      <c r="C2218" s="45"/>
      <c r="D2218" s="45"/>
      <c r="E2218" s="45"/>
      <c r="F2218" s="147"/>
    </row>
    <row r="2219" spans="1:6" s="28" customFormat="1" x14ac:dyDescent="0.2">
      <c r="A2219" s="43"/>
      <c r="B2219" s="72"/>
      <c r="C2219" s="62"/>
      <c r="D2219" s="62"/>
      <c r="E2219" s="62"/>
      <c r="F2219" s="149"/>
    </row>
    <row r="2220" spans="1:6" s="28" customFormat="1" x14ac:dyDescent="0.2">
      <c r="A2220" s="41">
        <v>410000</v>
      </c>
      <c r="B2220" s="42" t="s">
        <v>357</v>
      </c>
      <c r="C2220" s="40">
        <f>C2221+C2226+C2239+C2241</f>
        <v>5284200.0000000037</v>
      </c>
      <c r="D2220" s="40">
        <f>D2221+D2226+D2239+D2241</f>
        <v>5923100</v>
      </c>
      <c r="E2220" s="40">
        <f>E2221+E2226+E2239+E2241</f>
        <v>309300</v>
      </c>
      <c r="F2220" s="152">
        <f t="shared" ref="F2220:F2232" si="860">D2220/C2220*100</f>
        <v>112.09076113697429</v>
      </c>
    </row>
    <row r="2221" spans="1:6" s="28" customFormat="1" x14ac:dyDescent="0.2">
      <c r="A2221" s="41">
        <v>411000</v>
      </c>
      <c r="B2221" s="42" t="s">
        <v>474</v>
      </c>
      <c r="C2221" s="40">
        <f t="shared" ref="C2221" si="861">SUM(C2222:C2225)</f>
        <v>4900500.0000000037</v>
      </c>
      <c r="D2221" s="40">
        <f t="shared" ref="D2221" si="862">SUM(D2222:D2225)</f>
        <v>5520000</v>
      </c>
      <c r="E2221" s="40">
        <f t="shared" ref="E2221" si="863">SUM(E2222:E2225)</f>
        <v>0</v>
      </c>
      <c r="F2221" s="152">
        <f t="shared" si="860"/>
        <v>112.64156718702165</v>
      </c>
    </row>
    <row r="2222" spans="1:6" s="28" customFormat="1" x14ac:dyDescent="0.2">
      <c r="A2222" s="43">
        <v>411100</v>
      </c>
      <c r="B2222" s="44" t="s">
        <v>358</v>
      </c>
      <c r="C2222" s="53">
        <v>4641000.0000000037</v>
      </c>
      <c r="D2222" s="45">
        <v>5200000</v>
      </c>
      <c r="E2222" s="53">
        <v>0</v>
      </c>
      <c r="F2222" s="148">
        <f t="shared" si="860"/>
        <v>112.04481792717078</v>
      </c>
    </row>
    <row r="2223" spans="1:6" s="28" customFormat="1" ht="40.5" x14ac:dyDescent="0.2">
      <c r="A2223" s="43">
        <v>411200</v>
      </c>
      <c r="B2223" s="44" t="s">
        <v>487</v>
      </c>
      <c r="C2223" s="53">
        <v>152499.99999999994</v>
      </c>
      <c r="D2223" s="45">
        <v>160000</v>
      </c>
      <c r="E2223" s="53">
        <v>0</v>
      </c>
      <c r="F2223" s="148">
        <f t="shared" si="860"/>
        <v>104.91803278688529</v>
      </c>
    </row>
    <row r="2224" spans="1:6" s="28" customFormat="1" ht="40.5" x14ac:dyDescent="0.2">
      <c r="A2224" s="43">
        <v>411300</v>
      </c>
      <c r="B2224" s="44" t="s">
        <v>359</v>
      </c>
      <c r="C2224" s="53">
        <v>48000</v>
      </c>
      <c r="D2224" s="45">
        <v>90000</v>
      </c>
      <c r="E2224" s="53">
        <v>0</v>
      </c>
      <c r="F2224" s="148">
        <f t="shared" si="860"/>
        <v>187.5</v>
      </c>
    </row>
    <row r="2225" spans="1:6" s="28" customFormat="1" x14ac:dyDescent="0.2">
      <c r="A2225" s="43">
        <v>411400</v>
      </c>
      <c r="B2225" s="44" t="s">
        <v>360</v>
      </c>
      <c r="C2225" s="53">
        <v>58999.999999999971</v>
      </c>
      <c r="D2225" s="45">
        <v>70000</v>
      </c>
      <c r="E2225" s="53">
        <v>0</v>
      </c>
      <c r="F2225" s="148">
        <f t="shared" si="860"/>
        <v>118.64406779661023</v>
      </c>
    </row>
    <row r="2226" spans="1:6" s="28" customFormat="1" x14ac:dyDescent="0.2">
      <c r="A2226" s="41">
        <v>412000</v>
      </c>
      <c r="B2226" s="46" t="s">
        <v>479</v>
      </c>
      <c r="C2226" s="40">
        <f>SUM(C2227:C2238)</f>
        <v>362500.00000000006</v>
      </c>
      <c r="D2226" s="40">
        <f>SUM(D2227:D2238)</f>
        <v>391099.99999999994</v>
      </c>
      <c r="E2226" s="40">
        <f>SUM(E2227:E2238)</f>
        <v>307000</v>
      </c>
      <c r="F2226" s="152">
        <f t="shared" si="860"/>
        <v>107.88965517241375</v>
      </c>
    </row>
    <row r="2227" spans="1:6" s="28" customFormat="1" ht="40.5" x14ac:dyDescent="0.2">
      <c r="A2227" s="43">
        <v>412200</v>
      </c>
      <c r="B2227" s="44" t="s">
        <v>488</v>
      </c>
      <c r="C2227" s="53">
        <v>151000</v>
      </c>
      <c r="D2227" s="45">
        <v>180000</v>
      </c>
      <c r="E2227" s="53">
        <v>14500</v>
      </c>
      <c r="F2227" s="148">
        <f t="shared" si="860"/>
        <v>119.20529801324504</v>
      </c>
    </row>
    <row r="2228" spans="1:6" s="28" customFormat="1" x14ac:dyDescent="0.2">
      <c r="A2228" s="43">
        <v>412300</v>
      </c>
      <c r="B2228" s="44" t="s">
        <v>362</v>
      </c>
      <c r="C2228" s="53">
        <v>35000.000000000022</v>
      </c>
      <c r="D2228" s="45">
        <v>37000</v>
      </c>
      <c r="E2228" s="53">
        <v>20000</v>
      </c>
      <c r="F2228" s="148">
        <f t="shared" si="860"/>
        <v>105.71428571428565</v>
      </c>
    </row>
    <row r="2229" spans="1:6" s="28" customFormat="1" x14ac:dyDescent="0.2">
      <c r="A2229" s="43">
        <v>412400</v>
      </c>
      <c r="B2229" s="44" t="s">
        <v>363</v>
      </c>
      <c r="C2229" s="53">
        <v>29000.000000000047</v>
      </c>
      <c r="D2229" s="45">
        <v>30000</v>
      </c>
      <c r="E2229" s="53">
        <v>99000</v>
      </c>
      <c r="F2229" s="148">
        <f t="shared" si="860"/>
        <v>103.4482758620688</v>
      </c>
    </row>
    <row r="2230" spans="1:6" s="28" customFormat="1" x14ac:dyDescent="0.2">
      <c r="A2230" s="43">
        <v>412500</v>
      </c>
      <c r="B2230" s="44" t="s">
        <v>364</v>
      </c>
      <c r="C2230" s="53">
        <v>25000</v>
      </c>
      <c r="D2230" s="45">
        <v>25000</v>
      </c>
      <c r="E2230" s="53">
        <v>39000</v>
      </c>
      <c r="F2230" s="148">
        <f t="shared" si="860"/>
        <v>100</v>
      </c>
    </row>
    <row r="2231" spans="1:6" s="28" customFormat="1" x14ac:dyDescent="0.2">
      <c r="A2231" s="43">
        <v>412600</v>
      </c>
      <c r="B2231" s="44" t="s">
        <v>489</v>
      </c>
      <c r="C2231" s="53">
        <v>30000</v>
      </c>
      <c r="D2231" s="45">
        <v>30000</v>
      </c>
      <c r="E2231" s="53">
        <v>22000</v>
      </c>
      <c r="F2231" s="148">
        <f t="shared" si="860"/>
        <v>100</v>
      </c>
    </row>
    <row r="2232" spans="1:6" s="28" customFormat="1" x14ac:dyDescent="0.2">
      <c r="A2232" s="43">
        <v>412700</v>
      </c>
      <c r="B2232" s="44" t="s">
        <v>476</v>
      </c>
      <c r="C2232" s="53">
        <v>49999.999999999964</v>
      </c>
      <c r="D2232" s="45">
        <v>49999.999999999964</v>
      </c>
      <c r="E2232" s="53">
        <v>35000</v>
      </c>
      <c r="F2232" s="148">
        <f t="shared" si="860"/>
        <v>100</v>
      </c>
    </row>
    <row r="2233" spans="1:6" s="28" customFormat="1" x14ac:dyDescent="0.2">
      <c r="A2233" s="43">
        <v>412800</v>
      </c>
      <c r="B2233" s="44" t="s">
        <v>490</v>
      </c>
      <c r="C2233" s="53">
        <v>0</v>
      </c>
      <c r="D2233" s="45">
        <v>0</v>
      </c>
      <c r="E2233" s="53">
        <v>10000</v>
      </c>
      <c r="F2233" s="148">
        <v>0</v>
      </c>
    </row>
    <row r="2234" spans="1:6" s="28" customFormat="1" x14ac:dyDescent="0.2">
      <c r="A2234" s="43">
        <v>412900</v>
      </c>
      <c r="B2234" s="48" t="s">
        <v>703</v>
      </c>
      <c r="C2234" s="53">
        <v>24300</v>
      </c>
      <c r="D2234" s="45">
        <v>21500</v>
      </c>
      <c r="E2234" s="53">
        <v>0</v>
      </c>
      <c r="F2234" s="148">
        <f t="shared" ref="F2234:F2245" si="864">D2234/C2234*100</f>
        <v>88.477366255144034</v>
      </c>
    </row>
    <row r="2235" spans="1:6" s="28" customFormat="1" x14ac:dyDescent="0.2">
      <c r="A2235" s="43">
        <v>412900</v>
      </c>
      <c r="B2235" s="44" t="s">
        <v>721</v>
      </c>
      <c r="C2235" s="53">
        <v>5000</v>
      </c>
      <c r="D2235" s="45">
        <v>0</v>
      </c>
      <c r="E2235" s="53">
        <v>0</v>
      </c>
      <c r="F2235" s="148">
        <f t="shared" si="864"/>
        <v>0</v>
      </c>
    </row>
    <row r="2236" spans="1:6" s="28" customFormat="1" x14ac:dyDescent="0.2">
      <c r="A2236" s="43">
        <v>412900</v>
      </c>
      <c r="B2236" s="48" t="s">
        <v>722</v>
      </c>
      <c r="C2236" s="53">
        <v>1600</v>
      </c>
      <c r="D2236" s="45">
        <v>5000</v>
      </c>
      <c r="E2236" s="53">
        <v>0</v>
      </c>
      <c r="F2236" s="148">
        <f t="shared" si="864"/>
        <v>312.5</v>
      </c>
    </row>
    <row r="2237" spans="1:6" s="28" customFormat="1" x14ac:dyDescent="0.2">
      <c r="A2237" s="43">
        <v>412900</v>
      </c>
      <c r="B2237" s="48" t="s">
        <v>723</v>
      </c>
      <c r="C2237" s="53">
        <v>7000</v>
      </c>
      <c r="D2237" s="45">
        <v>8000</v>
      </c>
      <c r="E2237" s="53">
        <v>0</v>
      </c>
      <c r="F2237" s="148">
        <f t="shared" si="864"/>
        <v>114.28571428571428</v>
      </c>
    </row>
    <row r="2238" spans="1:6" s="28" customFormat="1" x14ac:dyDescent="0.2">
      <c r="A2238" s="43">
        <v>412900</v>
      </c>
      <c r="B2238" s="44" t="s">
        <v>705</v>
      </c>
      <c r="C2238" s="53">
        <v>4600</v>
      </c>
      <c r="D2238" s="45">
        <v>4600</v>
      </c>
      <c r="E2238" s="53">
        <v>67500</v>
      </c>
      <c r="F2238" s="148">
        <f t="shared" si="864"/>
        <v>100</v>
      </c>
    </row>
    <row r="2239" spans="1:6" s="50" customFormat="1" x14ac:dyDescent="0.2">
      <c r="A2239" s="41">
        <v>413000</v>
      </c>
      <c r="B2239" s="46" t="s">
        <v>480</v>
      </c>
      <c r="C2239" s="40">
        <f t="shared" ref="C2239" si="865">C2240</f>
        <v>4199.9999999999991</v>
      </c>
      <c r="D2239" s="40">
        <f>D2240</f>
        <v>0</v>
      </c>
      <c r="E2239" s="40">
        <f t="shared" ref="E2239" si="866">E2240</f>
        <v>2300</v>
      </c>
      <c r="F2239" s="152">
        <f t="shared" si="864"/>
        <v>0</v>
      </c>
    </row>
    <row r="2240" spans="1:6" s="28" customFormat="1" x14ac:dyDescent="0.2">
      <c r="A2240" s="43">
        <v>413900</v>
      </c>
      <c r="B2240" s="44" t="s">
        <v>369</v>
      </c>
      <c r="C2240" s="53">
        <v>4199.9999999999991</v>
      </c>
      <c r="D2240" s="45">
        <v>0</v>
      </c>
      <c r="E2240" s="53">
        <v>2300</v>
      </c>
      <c r="F2240" s="148">
        <f t="shared" si="864"/>
        <v>0</v>
      </c>
    </row>
    <row r="2241" spans="1:6" s="50" customFormat="1" ht="40.5" x14ac:dyDescent="0.2">
      <c r="A2241" s="41">
        <v>418000</v>
      </c>
      <c r="B2241" s="46" t="s">
        <v>483</v>
      </c>
      <c r="C2241" s="40">
        <f t="shared" ref="C2241" si="867">C2242</f>
        <v>17000</v>
      </c>
      <c r="D2241" s="40">
        <f>D2242</f>
        <v>12000</v>
      </c>
      <c r="E2241" s="40">
        <f t="shared" ref="E2241" si="868">E2242</f>
        <v>0</v>
      </c>
      <c r="F2241" s="152">
        <f t="shared" si="864"/>
        <v>70.588235294117652</v>
      </c>
    </row>
    <row r="2242" spans="1:6" s="28" customFormat="1" x14ac:dyDescent="0.2">
      <c r="A2242" s="43">
        <v>418400</v>
      </c>
      <c r="B2242" s="44" t="s">
        <v>418</v>
      </c>
      <c r="C2242" s="53">
        <v>17000</v>
      </c>
      <c r="D2242" s="45">
        <v>12000</v>
      </c>
      <c r="E2242" s="53">
        <v>0</v>
      </c>
      <c r="F2242" s="148">
        <f t="shared" si="864"/>
        <v>70.588235294117652</v>
      </c>
    </row>
    <row r="2243" spans="1:6" s="50" customFormat="1" x14ac:dyDescent="0.2">
      <c r="A2243" s="41">
        <v>510000</v>
      </c>
      <c r="B2243" s="46" t="s">
        <v>423</v>
      </c>
      <c r="C2243" s="40">
        <f>C2247+C2244+0</f>
        <v>1045000.0000000005</v>
      </c>
      <c r="D2243" s="40">
        <f>D2247+D2244+0</f>
        <v>630000</v>
      </c>
      <c r="E2243" s="40">
        <f>E2247+E2244+0</f>
        <v>433000</v>
      </c>
      <c r="F2243" s="152">
        <f t="shared" si="864"/>
        <v>60.287081339712891</v>
      </c>
    </row>
    <row r="2244" spans="1:6" s="50" customFormat="1" x14ac:dyDescent="0.2">
      <c r="A2244" s="41">
        <v>511000</v>
      </c>
      <c r="B2244" s="46" t="s">
        <v>424</v>
      </c>
      <c r="C2244" s="40">
        <f>SUM(C2245:C2246)</f>
        <v>850000.00000000012</v>
      </c>
      <c r="D2244" s="40">
        <f>SUM(D2245:D2246)</f>
        <v>400000</v>
      </c>
      <c r="E2244" s="40">
        <f>SUM(E2245:E2246)</f>
        <v>153000</v>
      </c>
      <c r="F2244" s="152">
        <f t="shared" si="864"/>
        <v>47.058823529411761</v>
      </c>
    </row>
    <row r="2245" spans="1:6" s="28" customFormat="1" x14ac:dyDescent="0.2">
      <c r="A2245" s="43">
        <v>511300</v>
      </c>
      <c r="B2245" s="44" t="s">
        <v>427</v>
      </c>
      <c r="C2245" s="53">
        <v>850000.00000000012</v>
      </c>
      <c r="D2245" s="45">
        <v>400000</v>
      </c>
      <c r="E2245" s="53">
        <v>123000</v>
      </c>
      <c r="F2245" s="148">
        <f t="shared" si="864"/>
        <v>47.058823529411761</v>
      </c>
    </row>
    <row r="2246" spans="1:6" s="28" customFormat="1" x14ac:dyDescent="0.2">
      <c r="A2246" s="43">
        <v>511500</v>
      </c>
      <c r="B2246" s="44" t="s">
        <v>496</v>
      </c>
      <c r="C2246" s="53">
        <v>0</v>
      </c>
      <c r="D2246" s="45">
        <v>0</v>
      </c>
      <c r="E2246" s="53">
        <v>30000</v>
      </c>
      <c r="F2246" s="148">
        <v>0</v>
      </c>
    </row>
    <row r="2247" spans="1:6" s="50" customFormat="1" x14ac:dyDescent="0.2">
      <c r="A2247" s="41">
        <v>516000</v>
      </c>
      <c r="B2247" s="46" t="s">
        <v>434</v>
      </c>
      <c r="C2247" s="40">
        <f t="shared" ref="C2247" si="869">C2248</f>
        <v>195000.00000000032</v>
      </c>
      <c r="D2247" s="40">
        <f>D2248</f>
        <v>230000</v>
      </c>
      <c r="E2247" s="40">
        <f t="shared" ref="E2247" si="870">E2248</f>
        <v>280000</v>
      </c>
      <c r="F2247" s="152">
        <f t="shared" ref="F2247:F2252" si="871">D2247/C2247*100</f>
        <v>117.94871794871776</v>
      </c>
    </row>
    <row r="2248" spans="1:6" s="28" customFormat="1" x14ac:dyDescent="0.2">
      <c r="A2248" s="43">
        <v>516100</v>
      </c>
      <c r="B2248" s="44" t="s">
        <v>434</v>
      </c>
      <c r="C2248" s="53">
        <v>195000.00000000032</v>
      </c>
      <c r="D2248" s="45">
        <v>230000</v>
      </c>
      <c r="E2248" s="53">
        <v>280000</v>
      </c>
      <c r="F2248" s="148">
        <f t="shared" si="871"/>
        <v>117.94871794871776</v>
      </c>
    </row>
    <row r="2249" spans="1:6" s="50" customFormat="1" ht="40.5" x14ac:dyDescent="0.2">
      <c r="A2249" s="41">
        <v>580000</v>
      </c>
      <c r="B2249" s="46" t="s">
        <v>436</v>
      </c>
      <c r="C2249" s="40">
        <f t="shared" ref="C2249:C2250" si="872">C2250</f>
        <v>65000</v>
      </c>
      <c r="D2249" s="40">
        <f t="shared" ref="D2249:D2250" si="873">D2250</f>
        <v>65000</v>
      </c>
      <c r="E2249" s="40">
        <f t="shared" ref="E2249:E2250" si="874">E2250</f>
        <v>0</v>
      </c>
      <c r="F2249" s="152">
        <f t="shared" si="871"/>
        <v>100</v>
      </c>
    </row>
    <row r="2250" spans="1:6" s="50" customFormat="1" ht="40.5" x14ac:dyDescent="0.2">
      <c r="A2250" s="41">
        <v>581000</v>
      </c>
      <c r="B2250" s="46" t="s">
        <v>437</v>
      </c>
      <c r="C2250" s="40">
        <f t="shared" si="872"/>
        <v>65000</v>
      </c>
      <c r="D2250" s="40">
        <f t="shared" si="873"/>
        <v>65000</v>
      </c>
      <c r="E2250" s="40">
        <f t="shared" si="874"/>
        <v>0</v>
      </c>
      <c r="F2250" s="152">
        <f t="shared" si="871"/>
        <v>100</v>
      </c>
    </row>
    <row r="2251" spans="1:6" s="28" customFormat="1" ht="40.5" x14ac:dyDescent="0.2">
      <c r="A2251" s="43">
        <v>581200</v>
      </c>
      <c r="B2251" s="44" t="s">
        <v>438</v>
      </c>
      <c r="C2251" s="53">
        <v>65000</v>
      </c>
      <c r="D2251" s="45">
        <v>65000</v>
      </c>
      <c r="E2251" s="53">
        <v>0</v>
      </c>
      <c r="F2251" s="148">
        <f t="shared" si="871"/>
        <v>100</v>
      </c>
    </row>
    <row r="2252" spans="1:6" s="50" customFormat="1" x14ac:dyDescent="0.2">
      <c r="A2252" s="41">
        <v>630000</v>
      </c>
      <c r="B2252" s="46" t="s">
        <v>464</v>
      </c>
      <c r="C2252" s="40">
        <f>C2255+C2253</f>
        <v>50000</v>
      </c>
      <c r="D2252" s="40">
        <f>D2255+D2253</f>
        <v>100000</v>
      </c>
      <c r="E2252" s="40">
        <f>E2255+E2253</f>
        <v>65000</v>
      </c>
      <c r="F2252" s="152">
        <f t="shared" si="871"/>
        <v>200</v>
      </c>
    </row>
    <row r="2253" spans="1:6" s="50" customFormat="1" x14ac:dyDescent="0.2">
      <c r="A2253" s="41">
        <v>631000</v>
      </c>
      <c r="B2253" s="46" t="s">
        <v>396</v>
      </c>
      <c r="C2253" s="40">
        <f>0+C2254</f>
        <v>0</v>
      </c>
      <c r="D2253" s="40">
        <f>0+D2254</f>
        <v>0</v>
      </c>
      <c r="E2253" s="40">
        <f>0+E2254</f>
        <v>65000</v>
      </c>
      <c r="F2253" s="152">
        <v>0</v>
      </c>
    </row>
    <row r="2254" spans="1:6" s="28" customFormat="1" x14ac:dyDescent="0.2">
      <c r="A2254" s="51">
        <v>631100</v>
      </c>
      <c r="B2254" s="44" t="s">
        <v>466</v>
      </c>
      <c r="C2254" s="53">
        <v>0</v>
      </c>
      <c r="D2254" s="45">
        <v>0</v>
      </c>
      <c r="E2254" s="53">
        <v>65000</v>
      </c>
      <c r="F2254" s="148">
        <v>0</v>
      </c>
    </row>
    <row r="2255" spans="1:6" s="50" customFormat="1" x14ac:dyDescent="0.2">
      <c r="A2255" s="41">
        <v>638000</v>
      </c>
      <c r="B2255" s="46" t="s">
        <v>397</v>
      </c>
      <c r="C2255" s="40">
        <f t="shared" ref="C2255" si="875">C2256</f>
        <v>50000</v>
      </c>
      <c r="D2255" s="40">
        <f>D2256</f>
        <v>100000</v>
      </c>
      <c r="E2255" s="40">
        <f t="shared" ref="E2255" si="876">E2256</f>
        <v>0</v>
      </c>
      <c r="F2255" s="152">
        <f>D2255/C2255*100</f>
        <v>200</v>
      </c>
    </row>
    <row r="2256" spans="1:6" s="28" customFormat="1" x14ac:dyDescent="0.2">
      <c r="A2256" s="43">
        <v>638100</v>
      </c>
      <c r="B2256" s="44" t="s">
        <v>469</v>
      </c>
      <c r="C2256" s="53">
        <v>50000</v>
      </c>
      <c r="D2256" s="45">
        <v>100000</v>
      </c>
      <c r="E2256" s="53">
        <v>0</v>
      </c>
      <c r="F2256" s="148">
        <f>D2256/C2256*100</f>
        <v>200</v>
      </c>
    </row>
    <row r="2257" spans="1:6" s="28" customFormat="1" x14ac:dyDescent="0.2">
      <c r="A2257" s="82"/>
      <c r="B2257" s="76" t="s">
        <v>646</v>
      </c>
      <c r="C2257" s="80">
        <f>C2220+C2243+C2252+C2249</f>
        <v>6444200.0000000037</v>
      </c>
      <c r="D2257" s="80">
        <f>D2220+D2243+D2252+D2249</f>
        <v>6718100</v>
      </c>
      <c r="E2257" s="80">
        <f>E2220+E2243+E2252+E2249</f>
        <v>807300</v>
      </c>
      <c r="F2257" s="153">
        <f>D2257/C2257*100</f>
        <v>104.25033363334467</v>
      </c>
    </row>
    <row r="2258" spans="1:6" s="28" customFormat="1" x14ac:dyDescent="0.2">
      <c r="A2258" s="61"/>
      <c r="B2258" s="39"/>
      <c r="C2258" s="45"/>
      <c r="D2258" s="45"/>
      <c r="E2258" s="45"/>
      <c r="F2258" s="147"/>
    </row>
    <row r="2259" spans="1:6" s="28" customFormat="1" x14ac:dyDescent="0.2">
      <c r="A2259" s="38"/>
      <c r="B2259" s="39"/>
      <c r="C2259" s="45"/>
      <c r="D2259" s="45"/>
      <c r="E2259" s="45"/>
      <c r="F2259" s="147"/>
    </row>
    <row r="2260" spans="1:6" s="28" customFormat="1" x14ac:dyDescent="0.2">
      <c r="A2260" s="43" t="s">
        <v>960</v>
      </c>
      <c r="B2260" s="46"/>
      <c r="C2260" s="45"/>
      <c r="D2260" s="45"/>
      <c r="E2260" s="45"/>
      <c r="F2260" s="147"/>
    </row>
    <row r="2261" spans="1:6" s="28" customFormat="1" x14ac:dyDescent="0.2">
      <c r="A2261" s="43" t="s">
        <v>513</v>
      </c>
      <c r="B2261" s="46"/>
      <c r="C2261" s="45"/>
      <c r="D2261" s="45"/>
      <c r="E2261" s="45"/>
      <c r="F2261" s="147"/>
    </row>
    <row r="2262" spans="1:6" s="28" customFormat="1" x14ac:dyDescent="0.2">
      <c r="A2262" s="43" t="s">
        <v>541</v>
      </c>
      <c r="B2262" s="46"/>
      <c r="C2262" s="45"/>
      <c r="D2262" s="45"/>
      <c r="E2262" s="45"/>
      <c r="F2262" s="147"/>
    </row>
    <row r="2263" spans="1:6" s="28" customFormat="1" x14ac:dyDescent="0.2">
      <c r="A2263" s="43" t="s">
        <v>579</v>
      </c>
      <c r="B2263" s="46"/>
      <c r="C2263" s="45"/>
      <c r="D2263" s="45"/>
      <c r="E2263" s="45"/>
      <c r="F2263" s="147"/>
    </row>
    <row r="2264" spans="1:6" s="28" customFormat="1" x14ac:dyDescent="0.2">
      <c r="A2264" s="43"/>
      <c r="B2264" s="72"/>
      <c r="C2264" s="62"/>
      <c r="D2264" s="62"/>
      <c r="E2264" s="62"/>
      <c r="F2264" s="149"/>
    </row>
    <row r="2265" spans="1:6" s="28" customFormat="1" x14ac:dyDescent="0.2">
      <c r="A2265" s="41">
        <v>410000</v>
      </c>
      <c r="B2265" s="42" t="s">
        <v>357</v>
      </c>
      <c r="C2265" s="40">
        <f>C2266+C2271+C2283</f>
        <v>5203500</v>
      </c>
      <c r="D2265" s="40">
        <f>D2266+D2271+D2283</f>
        <v>5535900</v>
      </c>
      <c r="E2265" s="40">
        <f>E2266+E2271+E2283</f>
        <v>108500</v>
      </c>
      <c r="F2265" s="152">
        <f t="shared" ref="F2265:F2282" si="877">D2265/C2265*100</f>
        <v>106.38800807149033</v>
      </c>
    </row>
    <row r="2266" spans="1:6" s="28" customFormat="1" x14ac:dyDescent="0.2">
      <c r="A2266" s="41">
        <v>411000</v>
      </c>
      <c r="B2266" s="42" t="s">
        <v>474</v>
      </c>
      <c r="C2266" s="40">
        <f t="shared" ref="C2266" si="878">SUM(C2267:C2270)</f>
        <v>4790000</v>
      </c>
      <c r="D2266" s="40">
        <f t="shared" ref="D2266" si="879">SUM(D2267:D2270)</f>
        <v>5100000</v>
      </c>
      <c r="E2266" s="40">
        <f t="shared" ref="E2266" si="880">SUM(E2267:E2270)</f>
        <v>0</v>
      </c>
      <c r="F2266" s="152">
        <f t="shared" si="877"/>
        <v>106.47181628392484</v>
      </c>
    </row>
    <row r="2267" spans="1:6" s="28" customFormat="1" x14ac:dyDescent="0.2">
      <c r="A2267" s="43">
        <v>411100</v>
      </c>
      <c r="B2267" s="44" t="s">
        <v>358</v>
      </c>
      <c r="C2267" s="53">
        <v>4494000</v>
      </c>
      <c r="D2267" s="45">
        <v>4740000</v>
      </c>
      <c r="E2267" s="53">
        <v>0</v>
      </c>
      <c r="F2267" s="148">
        <f t="shared" si="877"/>
        <v>105.4739652870494</v>
      </c>
    </row>
    <row r="2268" spans="1:6" s="28" customFormat="1" ht="40.5" x14ac:dyDescent="0.2">
      <c r="A2268" s="43">
        <v>411200</v>
      </c>
      <c r="B2268" s="44" t="s">
        <v>487</v>
      </c>
      <c r="C2268" s="53">
        <v>140000</v>
      </c>
      <c r="D2268" s="45">
        <v>150000</v>
      </c>
      <c r="E2268" s="53">
        <v>0</v>
      </c>
      <c r="F2268" s="148">
        <f t="shared" si="877"/>
        <v>107.14285714285714</v>
      </c>
    </row>
    <row r="2269" spans="1:6" s="28" customFormat="1" ht="40.5" x14ac:dyDescent="0.2">
      <c r="A2269" s="43">
        <v>411300</v>
      </c>
      <c r="B2269" s="44" t="s">
        <v>359</v>
      </c>
      <c r="C2269" s="53">
        <v>96000</v>
      </c>
      <c r="D2269" s="45">
        <v>140000</v>
      </c>
      <c r="E2269" s="53">
        <v>0</v>
      </c>
      <c r="F2269" s="148">
        <f t="shared" si="877"/>
        <v>145.83333333333331</v>
      </c>
    </row>
    <row r="2270" spans="1:6" s="28" customFormat="1" x14ac:dyDescent="0.2">
      <c r="A2270" s="43">
        <v>411400</v>
      </c>
      <c r="B2270" s="44" t="s">
        <v>360</v>
      </c>
      <c r="C2270" s="53">
        <v>60000</v>
      </c>
      <c r="D2270" s="45">
        <v>70000</v>
      </c>
      <c r="E2270" s="53">
        <v>0</v>
      </c>
      <c r="F2270" s="148">
        <f t="shared" si="877"/>
        <v>116.66666666666667</v>
      </c>
    </row>
    <row r="2271" spans="1:6" s="28" customFormat="1" x14ac:dyDescent="0.2">
      <c r="A2271" s="41">
        <v>412000</v>
      </c>
      <c r="B2271" s="46" t="s">
        <v>479</v>
      </c>
      <c r="C2271" s="40">
        <f>SUM(C2272:C2282)</f>
        <v>413500</v>
      </c>
      <c r="D2271" s="40">
        <f>SUM(D2272:D2282)</f>
        <v>435900</v>
      </c>
      <c r="E2271" s="40">
        <f>SUM(E2272:E2282)</f>
        <v>106500</v>
      </c>
      <c r="F2271" s="152">
        <f t="shared" si="877"/>
        <v>105.41717049576785</v>
      </c>
    </row>
    <row r="2272" spans="1:6" s="28" customFormat="1" ht="40.5" x14ac:dyDescent="0.2">
      <c r="A2272" s="43">
        <v>412200</v>
      </c>
      <c r="B2272" s="44" t="s">
        <v>488</v>
      </c>
      <c r="C2272" s="53">
        <v>219000</v>
      </c>
      <c r="D2272" s="45">
        <v>225000</v>
      </c>
      <c r="E2272" s="53">
        <v>1000</v>
      </c>
      <c r="F2272" s="148">
        <f t="shared" si="877"/>
        <v>102.73972602739727</v>
      </c>
    </row>
    <row r="2273" spans="1:6" s="28" customFormat="1" x14ac:dyDescent="0.2">
      <c r="A2273" s="43">
        <v>412300</v>
      </c>
      <c r="B2273" s="44" t="s">
        <v>362</v>
      </c>
      <c r="C2273" s="53">
        <v>22000</v>
      </c>
      <c r="D2273" s="45">
        <v>22000</v>
      </c>
      <c r="E2273" s="53">
        <v>0</v>
      </c>
      <c r="F2273" s="148">
        <f t="shared" si="877"/>
        <v>100</v>
      </c>
    </row>
    <row r="2274" spans="1:6" s="28" customFormat="1" x14ac:dyDescent="0.2">
      <c r="A2274" s="43">
        <v>412400</v>
      </c>
      <c r="B2274" s="44" t="s">
        <v>363</v>
      </c>
      <c r="C2274" s="53">
        <v>22000</v>
      </c>
      <c r="D2274" s="45">
        <v>28000</v>
      </c>
      <c r="E2274" s="53">
        <v>11500</v>
      </c>
      <c r="F2274" s="148">
        <f t="shared" si="877"/>
        <v>127.27272727272727</v>
      </c>
    </row>
    <row r="2275" spans="1:6" s="28" customFormat="1" x14ac:dyDescent="0.2">
      <c r="A2275" s="43">
        <v>412500</v>
      </c>
      <c r="B2275" s="44" t="s">
        <v>364</v>
      </c>
      <c r="C2275" s="53">
        <v>30000</v>
      </c>
      <c r="D2275" s="45">
        <v>30000</v>
      </c>
      <c r="E2275" s="53">
        <v>44000</v>
      </c>
      <c r="F2275" s="148">
        <f t="shared" si="877"/>
        <v>100</v>
      </c>
    </row>
    <row r="2276" spans="1:6" s="28" customFormat="1" x14ac:dyDescent="0.2">
      <c r="A2276" s="43">
        <v>412600</v>
      </c>
      <c r="B2276" s="44" t="s">
        <v>489</v>
      </c>
      <c r="C2276" s="53">
        <v>15000.000000000002</v>
      </c>
      <c r="D2276" s="45">
        <v>15000.000000000002</v>
      </c>
      <c r="E2276" s="53">
        <v>0</v>
      </c>
      <c r="F2276" s="148">
        <f t="shared" si="877"/>
        <v>100</v>
      </c>
    </row>
    <row r="2277" spans="1:6" s="28" customFormat="1" x14ac:dyDescent="0.2">
      <c r="A2277" s="43">
        <v>412700</v>
      </c>
      <c r="B2277" s="44" t="s">
        <v>476</v>
      </c>
      <c r="C2277" s="53">
        <v>19999.999999999996</v>
      </c>
      <c r="D2277" s="45">
        <v>25000</v>
      </c>
      <c r="E2277" s="53">
        <v>0</v>
      </c>
      <c r="F2277" s="148">
        <f t="shared" si="877"/>
        <v>125.00000000000003</v>
      </c>
    </row>
    <row r="2278" spans="1:6" s="28" customFormat="1" x14ac:dyDescent="0.2">
      <c r="A2278" s="43">
        <v>412900</v>
      </c>
      <c r="B2278" s="48" t="s">
        <v>703</v>
      </c>
      <c r="C2278" s="53">
        <v>30900</v>
      </c>
      <c r="D2278" s="45">
        <v>30900</v>
      </c>
      <c r="E2278" s="53">
        <v>0</v>
      </c>
      <c r="F2278" s="148">
        <f t="shared" si="877"/>
        <v>100</v>
      </c>
    </row>
    <row r="2279" spans="1:6" s="28" customFormat="1" x14ac:dyDescent="0.2">
      <c r="A2279" s="43">
        <v>412900</v>
      </c>
      <c r="B2279" s="44" t="s">
        <v>721</v>
      </c>
      <c r="C2279" s="53">
        <v>1000</v>
      </c>
      <c r="D2279" s="45">
        <v>0</v>
      </c>
      <c r="E2279" s="53">
        <v>0</v>
      </c>
      <c r="F2279" s="148">
        <f t="shared" si="877"/>
        <v>0</v>
      </c>
    </row>
    <row r="2280" spans="1:6" s="28" customFormat="1" x14ac:dyDescent="0.2">
      <c r="A2280" s="43">
        <v>412900</v>
      </c>
      <c r="B2280" s="48" t="s">
        <v>722</v>
      </c>
      <c r="C2280" s="53">
        <v>5000</v>
      </c>
      <c r="D2280" s="45">
        <v>5000</v>
      </c>
      <c r="E2280" s="53">
        <v>0</v>
      </c>
      <c r="F2280" s="148">
        <f t="shared" si="877"/>
        <v>100</v>
      </c>
    </row>
    <row r="2281" spans="1:6" s="28" customFormat="1" x14ac:dyDescent="0.2">
      <c r="A2281" s="43">
        <v>412900</v>
      </c>
      <c r="B2281" s="48" t="s">
        <v>723</v>
      </c>
      <c r="C2281" s="53">
        <v>9000</v>
      </c>
      <c r="D2281" s="45">
        <v>15000</v>
      </c>
      <c r="E2281" s="53">
        <v>0</v>
      </c>
      <c r="F2281" s="148">
        <f t="shared" si="877"/>
        <v>166.66666666666669</v>
      </c>
    </row>
    <row r="2282" spans="1:6" s="28" customFormat="1" x14ac:dyDescent="0.2">
      <c r="A2282" s="43">
        <v>412900</v>
      </c>
      <c r="B2282" s="44" t="s">
        <v>705</v>
      </c>
      <c r="C2282" s="53">
        <v>39600</v>
      </c>
      <c r="D2282" s="45">
        <v>40000</v>
      </c>
      <c r="E2282" s="53">
        <v>50000</v>
      </c>
      <c r="F2282" s="148">
        <f t="shared" si="877"/>
        <v>101.01010101010101</v>
      </c>
    </row>
    <row r="2283" spans="1:6" s="50" customFormat="1" x14ac:dyDescent="0.2">
      <c r="A2283" s="41">
        <v>413000</v>
      </c>
      <c r="B2283" s="46" t="s">
        <v>480</v>
      </c>
      <c r="C2283" s="40">
        <f>0+C2284</f>
        <v>0</v>
      </c>
      <c r="D2283" s="40">
        <f>0+D2284</f>
        <v>0</v>
      </c>
      <c r="E2283" s="40">
        <f>0+E2284</f>
        <v>2000</v>
      </c>
      <c r="F2283" s="152">
        <v>0</v>
      </c>
    </row>
    <row r="2284" spans="1:6" s="28" customFormat="1" x14ac:dyDescent="0.2">
      <c r="A2284" s="51">
        <v>413900</v>
      </c>
      <c r="B2284" s="44" t="s">
        <v>369</v>
      </c>
      <c r="C2284" s="53">
        <v>0</v>
      </c>
      <c r="D2284" s="45">
        <v>0</v>
      </c>
      <c r="E2284" s="53">
        <v>2000</v>
      </c>
      <c r="F2284" s="148">
        <v>0</v>
      </c>
    </row>
    <row r="2285" spans="1:6" s="28" customFormat="1" x14ac:dyDescent="0.2">
      <c r="A2285" s="41">
        <v>510000</v>
      </c>
      <c r="B2285" s="46" t="s">
        <v>423</v>
      </c>
      <c r="C2285" s="40">
        <f>C2286+C2288+0</f>
        <v>320000</v>
      </c>
      <c r="D2285" s="40">
        <f>D2286+D2288+0</f>
        <v>360000</v>
      </c>
      <c r="E2285" s="40">
        <f>E2286+E2288+0</f>
        <v>311000</v>
      </c>
      <c r="F2285" s="152">
        <f t="shared" ref="F2285:F2290" si="881">D2285/C2285*100</f>
        <v>112.5</v>
      </c>
    </row>
    <row r="2286" spans="1:6" s="28" customFormat="1" x14ac:dyDescent="0.2">
      <c r="A2286" s="41">
        <v>511000</v>
      </c>
      <c r="B2286" s="46" t="s">
        <v>424</v>
      </c>
      <c r="C2286" s="40">
        <f>SUM(C2287:C2287)</f>
        <v>30000</v>
      </c>
      <c r="D2286" s="40">
        <f>SUM(D2287:D2287)</f>
        <v>50000</v>
      </c>
      <c r="E2286" s="40">
        <f>SUM(E2287:E2287)</f>
        <v>32000</v>
      </c>
      <c r="F2286" s="152">
        <f t="shared" si="881"/>
        <v>166.66666666666669</v>
      </c>
    </row>
    <row r="2287" spans="1:6" s="28" customFormat="1" x14ac:dyDescent="0.2">
      <c r="A2287" s="43">
        <v>511300</v>
      </c>
      <c r="B2287" s="44" t="s">
        <v>427</v>
      </c>
      <c r="C2287" s="53">
        <v>30000</v>
      </c>
      <c r="D2287" s="45">
        <v>50000</v>
      </c>
      <c r="E2287" s="53">
        <v>32000</v>
      </c>
      <c r="F2287" s="148">
        <f t="shared" si="881"/>
        <v>166.66666666666669</v>
      </c>
    </row>
    <row r="2288" spans="1:6" s="50" customFormat="1" x14ac:dyDescent="0.2">
      <c r="A2288" s="41">
        <v>516000</v>
      </c>
      <c r="B2288" s="46" t="s">
        <v>434</v>
      </c>
      <c r="C2288" s="40">
        <f t="shared" ref="C2288" si="882">C2289</f>
        <v>290000</v>
      </c>
      <c r="D2288" s="40">
        <f>D2289</f>
        <v>310000</v>
      </c>
      <c r="E2288" s="40">
        <f t="shared" ref="E2288" si="883">E2289</f>
        <v>279000</v>
      </c>
      <c r="F2288" s="152">
        <f t="shared" si="881"/>
        <v>106.89655172413792</v>
      </c>
    </row>
    <row r="2289" spans="1:6" s="28" customFormat="1" x14ac:dyDescent="0.2">
      <c r="A2289" s="43">
        <v>516100</v>
      </c>
      <c r="B2289" s="44" t="s">
        <v>434</v>
      </c>
      <c r="C2289" s="53">
        <v>290000</v>
      </c>
      <c r="D2289" s="45">
        <v>310000</v>
      </c>
      <c r="E2289" s="53">
        <v>279000</v>
      </c>
      <c r="F2289" s="148">
        <f t="shared" si="881"/>
        <v>106.89655172413792</v>
      </c>
    </row>
    <row r="2290" spans="1:6" s="50" customFormat="1" x14ac:dyDescent="0.2">
      <c r="A2290" s="41">
        <v>630000</v>
      </c>
      <c r="B2290" s="46" t="s">
        <v>464</v>
      </c>
      <c r="C2290" s="40">
        <f t="shared" ref="C2290" si="884">C2291+C2294</f>
        <v>100000</v>
      </c>
      <c r="D2290" s="40">
        <f t="shared" ref="D2290" si="885">D2291+D2294</f>
        <v>100000</v>
      </c>
      <c r="E2290" s="40">
        <f t="shared" ref="E2290" si="886">E2291+E2294</f>
        <v>414700</v>
      </c>
      <c r="F2290" s="152">
        <f t="shared" si="881"/>
        <v>100</v>
      </c>
    </row>
    <row r="2291" spans="1:6" s="50" customFormat="1" x14ac:dyDescent="0.2">
      <c r="A2291" s="41">
        <v>631000</v>
      </c>
      <c r="B2291" s="46" t="s">
        <v>396</v>
      </c>
      <c r="C2291" s="40">
        <f t="shared" ref="C2291" si="887">C2293</f>
        <v>0</v>
      </c>
      <c r="D2291" s="40">
        <f t="shared" ref="D2291" si="888">D2293</f>
        <v>0</v>
      </c>
      <c r="E2291" s="40">
        <f>E2292+E2293</f>
        <v>414700</v>
      </c>
      <c r="F2291" s="152">
        <v>0</v>
      </c>
    </row>
    <row r="2292" spans="1:6" s="28" customFormat="1" x14ac:dyDescent="0.2">
      <c r="A2292" s="51">
        <v>631100</v>
      </c>
      <c r="B2292" s="44" t="s">
        <v>466</v>
      </c>
      <c r="C2292" s="53">
        <v>0</v>
      </c>
      <c r="D2292" s="45">
        <v>0</v>
      </c>
      <c r="E2292" s="53">
        <v>72000</v>
      </c>
      <c r="F2292" s="148">
        <v>0</v>
      </c>
    </row>
    <row r="2293" spans="1:6" s="28" customFormat="1" x14ac:dyDescent="0.2">
      <c r="A2293" s="51">
        <v>631900</v>
      </c>
      <c r="B2293" s="44" t="s">
        <v>744</v>
      </c>
      <c r="C2293" s="53">
        <v>0</v>
      </c>
      <c r="D2293" s="45">
        <v>0</v>
      </c>
      <c r="E2293" s="53">
        <v>342700</v>
      </c>
      <c r="F2293" s="148">
        <v>0</v>
      </c>
    </row>
    <row r="2294" spans="1:6" s="50" customFormat="1" x14ac:dyDescent="0.2">
      <c r="A2294" s="41">
        <v>638000</v>
      </c>
      <c r="B2294" s="46" t="s">
        <v>397</v>
      </c>
      <c r="C2294" s="40">
        <f t="shared" ref="C2294" si="889">C2295</f>
        <v>100000</v>
      </c>
      <c r="D2294" s="40">
        <f>D2295</f>
        <v>100000</v>
      </c>
      <c r="E2294" s="40">
        <f t="shared" ref="E2294" si="890">E2295</f>
        <v>0</v>
      </c>
      <c r="F2294" s="152">
        <f>D2294/C2294*100</f>
        <v>100</v>
      </c>
    </row>
    <row r="2295" spans="1:6" s="28" customFormat="1" x14ac:dyDescent="0.2">
      <c r="A2295" s="43">
        <v>638100</v>
      </c>
      <c r="B2295" s="44" t="s">
        <v>469</v>
      </c>
      <c r="C2295" s="53">
        <v>100000</v>
      </c>
      <c r="D2295" s="45">
        <v>100000</v>
      </c>
      <c r="E2295" s="53">
        <v>0</v>
      </c>
      <c r="F2295" s="148">
        <f>D2295/C2295*100</f>
        <v>100</v>
      </c>
    </row>
    <row r="2296" spans="1:6" s="28" customFormat="1" x14ac:dyDescent="0.2">
      <c r="A2296" s="82"/>
      <c r="B2296" s="76" t="s">
        <v>646</v>
      </c>
      <c r="C2296" s="80">
        <f>C2265+C2285+C2290+0</f>
        <v>5623500</v>
      </c>
      <c r="D2296" s="80">
        <f>D2265+D2285+D2290+0</f>
        <v>5995900</v>
      </c>
      <c r="E2296" s="80">
        <f>E2265+E2285+E2290+0</f>
        <v>834200</v>
      </c>
      <c r="F2296" s="153">
        <f>D2296/C2296*100</f>
        <v>106.62221036720902</v>
      </c>
    </row>
    <row r="2297" spans="1:6" s="28" customFormat="1" x14ac:dyDescent="0.2">
      <c r="A2297" s="61"/>
      <c r="B2297" s="39"/>
      <c r="C2297" s="45"/>
      <c r="D2297" s="45"/>
      <c r="E2297" s="45"/>
      <c r="F2297" s="147"/>
    </row>
    <row r="2298" spans="1:6" s="28" customFormat="1" x14ac:dyDescent="0.2">
      <c r="A2298" s="38"/>
      <c r="B2298" s="39"/>
      <c r="C2298" s="45"/>
      <c r="D2298" s="45"/>
      <c r="E2298" s="45"/>
      <c r="F2298" s="147"/>
    </row>
    <row r="2299" spans="1:6" s="28" customFormat="1" x14ac:dyDescent="0.2">
      <c r="A2299" s="43" t="s">
        <v>961</v>
      </c>
      <c r="B2299" s="46"/>
      <c r="C2299" s="45"/>
      <c r="D2299" s="45"/>
      <c r="E2299" s="45"/>
      <c r="F2299" s="147"/>
    </row>
    <row r="2300" spans="1:6" s="28" customFormat="1" x14ac:dyDescent="0.2">
      <c r="A2300" s="43" t="s">
        <v>513</v>
      </c>
      <c r="B2300" s="46"/>
      <c r="C2300" s="45"/>
      <c r="D2300" s="45"/>
      <c r="E2300" s="45"/>
      <c r="F2300" s="147"/>
    </row>
    <row r="2301" spans="1:6" s="28" customFormat="1" x14ac:dyDescent="0.2">
      <c r="A2301" s="43" t="s">
        <v>542</v>
      </c>
      <c r="B2301" s="46"/>
      <c r="C2301" s="45"/>
      <c r="D2301" s="45"/>
      <c r="E2301" s="45"/>
      <c r="F2301" s="147"/>
    </row>
    <row r="2302" spans="1:6" s="28" customFormat="1" x14ac:dyDescent="0.2">
      <c r="A2302" s="43" t="s">
        <v>579</v>
      </c>
      <c r="B2302" s="46"/>
      <c r="C2302" s="45"/>
      <c r="D2302" s="45"/>
      <c r="E2302" s="45"/>
      <c r="F2302" s="147"/>
    </row>
    <row r="2303" spans="1:6" s="28" customFormat="1" x14ac:dyDescent="0.2">
      <c r="A2303" s="43"/>
      <c r="B2303" s="72"/>
      <c r="C2303" s="62"/>
      <c r="D2303" s="62"/>
      <c r="E2303" s="62"/>
      <c r="F2303" s="149"/>
    </row>
    <row r="2304" spans="1:6" s="28" customFormat="1" x14ac:dyDescent="0.2">
      <c r="A2304" s="41">
        <v>410000</v>
      </c>
      <c r="B2304" s="42" t="s">
        <v>357</v>
      </c>
      <c r="C2304" s="40">
        <f>C2305+C2310+0+C2322</f>
        <v>5788500</v>
      </c>
      <c r="D2304" s="40">
        <f>D2305+D2310+0+D2322</f>
        <v>5989500</v>
      </c>
      <c r="E2304" s="40">
        <f>E2305+E2310+0+E2322</f>
        <v>673000</v>
      </c>
      <c r="F2304" s="152">
        <f t="shared" ref="F2304:F2316" si="891">D2304/C2304*100</f>
        <v>103.47240217672973</v>
      </c>
    </row>
    <row r="2305" spans="1:6" s="28" customFormat="1" x14ac:dyDescent="0.2">
      <c r="A2305" s="41">
        <v>411000</v>
      </c>
      <c r="B2305" s="42" t="s">
        <v>474</v>
      </c>
      <c r="C2305" s="40">
        <f t="shared" ref="C2305" si="892">SUM(C2306:C2309)</f>
        <v>5426000</v>
      </c>
      <c r="D2305" s="40">
        <f t="shared" ref="D2305" si="893">SUM(D2306:D2309)</f>
        <v>5579000</v>
      </c>
      <c r="E2305" s="40">
        <f t="shared" ref="E2305" si="894">SUM(E2306:E2309)</f>
        <v>0</v>
      </c>
      <c r="F2305" s="152">
        <f t="shared" si="891"/>
        <v>102.81975672687062</v>
      </c>
    </row>
    <row r="2306" spans="1:6" s="28" customFormat="1" x14ac:dyDescent="0.2">
      <c r="A2306" s="43">
        <v>411100</v>
      </c>
      <c r="B2306" s="44" t="s">
        <v>358</v>
      </c>
      <c r="C2306" s="53">
        <v>5155000</v>
      </c>
      <c r="D2306" s="45">
        <v>5230000</v>
      </c>
      <c r="E2306" s="53">
        <v>0</v>
      </c>
      <c r="F2306" s="148">
        <f t="shared" si="891"/>
        <v>101.45489815712901</v>
      </c>
    </row>
    <row r="2307" spans="1:6" s="28" customFormat="1" ht="40.5" x14ac:dyDescent="0.2">
      <c r="A2307" s="43">
        <v>411200</v>
      </c>
      <c r="B2307" s="44" t="s">
        <v>487</v>
      </c>
      <c r="C2307" s="53">
        <v>119500.00000000001</v>
      </c>
      <c r="D2307" s="45">
        <v>129000</v>
      </c>
      <c r="E2307" s="53">
        <v>0</v>
      </c>
      <c r="F2307" s="148">
        <f t="shared" si="891"/>
        <v>107.94979079497907</v>
      </c>
    </row>
    <row r="2308" spans="1:6" s="28" customFormat="1" ht="40.5" x14ac:dyDescent="0.2">
      <c r="A2308" s="43">
        <v>411300</v>
      </c>
      <c r="B2308" s="44" t="s">
        <v>359</v>
      </c>
      <c r="C2308" s="53">
        <v>98500</v>
      </c>
      <c r="D2308" s="45">
        <v>160000</v>
      </c>
      <c r="E2308" s="53">
        <v>0</v>
      </c>
      <c r="F2308" s="148">
        <f t="shared" si="891"/>
        <v>162.43654822335026</v>
      </c>
    </row>
    <row r="2309" spans="1:6" s="28" customFormat="1" x14ac:dyDescent="0.2">
      <c r="A2309" s="43">
        <v>411400</v>
      </c>
      <c r="B2309" s="44" t="s">
        <v>360</v>
      </c>
      <c r="C2309" s="53">
        <v>53000</v>
      </c>
      <c r="D2309" s="45">
        <v>60000</v>
      </c>
      <c r="E2309" s="53">
        <v>0</v>
      </c>
      <c r="F2309" s="148">
        <f t="shared" si="891"/>
        <v>113.20754716981132</v>
      </c>
    </row>
    <row r="2310" spans="1:6" s="28" customFormat="1" x14ac:dyDescent="0.2">
      <c r="A2310" s="41">
        <v>412000</v>
      </c>
      <c r="B2310" s="46" t="s">
        <v>479</v>
      </c>
      <c r="C2310" s="40">
        <f>SUM(C2311:C2321)</f>
        <v>352500</v>
      </c>
      <c r="D2310" s="40">
        <f>SUM(D2311:D2321)</f>
        <v>400500</v>
      </c>
      <c r="E2310" s="40">
        <f>SUM(E2311:E2321)</f>
        <v>673000</v>
      </c>
      <c r="F2310" s="152">
        <f t="shared" si="891"/>
        <v>113.61702127659574</v>
      </c>
    </row>
    <row r="2311" spans="1:6" s="28" customFormat="1" ht="40.5" x14ac:dyDescent="0.2">
      <c r="A2311" s="43">
        <v>412200</v>
      </c>
      <c r="B2311" s="44" t="s">
        <v>488</v>
      </c>
      <c r="C2311" s="53">
        <v>230000</v>
      </c>
      <c r="D2311" s="45">
        <v>265000</v>
      </c>
      <c r="E2311" s="53">
        <v>220700</v>
      </c>
      <c r="F2311" s="148">
        <f t="shared" si="891"/>
        <v>115.21739130434783</v>
      </c>
    </row>
    <row r="2312" spans="1:6" s="28" customFormat="1" x14ac:dyDescent="0.2">
      <c r="A2312" s="43">
        <v>412300</v>
      </c>
      <c r="B2312" s="44" t="s">
        <v>362</v>
      </c>
      <c r="C2312" s="53">
        <v>25000</v>
      </c>
      <c r="D2312" s="45">
        <v>25000</v>
      </c>
      <c r="E2312" s="53">
        <v>73800</v>
      </c>
      <c r="F2312" s="148">
        <f t="shared" si="891"/>
        <v>100</v>
      </c>
    </row>
    <row r="2313" spans="1:6" s="28" customFormat="1" x14ac:dyDescent="0.2">
      <c r="A2313" s="43">
        <v>412400</v>
      </c>
      <c r="B2313" s="44" t="s">
        <v>363</v>
      </c>
      <c r="C2313" s="53">
        <v>22000</v>
      </c>
      <c r="D2313" s="45">
        <v>30000</v>
      </c>
      <c r="E2313" s="53">
        <v>1600</v>
      </c>
      <c r="F2313" s="148">
        <f t="shared" si="891"/>
        <v>136.36363636363635</v>
      </c>
    </row>
    <row r="2314" spans="1:6" s="28" customFormat="1" x14ac:dyDescent="0.2">
      <c r="A2314" s="43">
        <v>412500</v>
      </c>
      <c r="B2314" s="44" t="s">
        <v>364</v>
      </c>
      <c r="C2314" s="53">
        <v>4000</v>
      </c>
      <c r="D2314" s="45">
        <v>4000</v>
      </c>
      <c r="E2314" s="53">
        <v>92500</v>
      </c>
      <c r="F2314" s="148">
        <f t="shared" si="891"/>
        <v>100</v>
      </c>
    </row>
    <row r="2315" spans="1:6" s="28" customFormat="1" x14ac:dyDescent="0.2">
      <c r="A2315" s="43">
        <v>412600</v>
      </c>
      <c r="B2315" s="44" t="s">
        <v>489</v>
      </c>
      <c r="C2315" s="53">
        <v>1000</v>
      </c>
      <c r="D2315" s="45">
        <v>1000</v>
      </c>
      <c r="E2315" s="53">
        <v>0</v>
      </c>
      <c r="F2315" s="148">
        <f t="shared" si="891"/>
        <v>100</v>
      </c>
    </row>
    <row r="2316" spans="1:6" s="28" customFormat="1" x14ac:dyDescent="0.2">
      <c r="A2316" s="43">
        <v>412700</v>
      </c>
      <c r="B2316" s="44" t="s">
        <v>476</v>
      </c>
      <c r="C2316" s="53">
        <v>31000</v>
      </c>
      <c r="D2316" s="45">
        <v>35000</v>
      </c>
      <c r="E2316" s="53">
        <v>32100</v>
      </c>
      <c r="F2316" s="148">
        <f t="shared" si="891"/>
        <v>112.90322580645163</v>
      </c>
    </row>
    <row r="2317" spans="1:6" s="28" customFormat="1" x14ac:dyDescent="0.2">
      <c r="A2317" s="43">
        <v>412800</v>
      </c>
      <c r="B2317" s="44" t="s">
        <v>490</v>
      </c>
      <c r="C2317" s="53">
        <v>0</v>
      </c>
      <c r="D2317" s="45">
        <v>0</v>
      </c>
      <c r="E2317" s="53">
        <v>2400</v>
      </c>
      <c r="F2317" s="148">
        <v>0</v>
      </c>
    </row>
    <row r="2318" spans="1:6" s="28" customFormat="1" x14ac:dyDescent="0.2">
      <c r="A2318" s="43">
        <v>412900</v>
      </c>
      <c r="B2318" s="48" t="s">
        <v>703</v>
      </c>
      <c r="C2318" s="53">
        <v>29500</v>
      </c>
      <c r="D2318" s="45">
        <v>29500</v>
      </c>
      <c r="E2318" s="53">
        <v>0</v>
      </c>
      <c r="F2318" s="148">
        <f>D2318/C2318*100</f>
        <v>100</v>
      </c>
    </row>
    <row r="2319" spans="1:6" s="28" customFormat="1" x14ac:dyDescent="0.2">
      <c r="A2319" s="43">
        <v>412900</v>
      </c>
      <c r="B2319" s="48" t="s">
        <v>722</v>
      </c>
      <c r="C2319" s="53">
        <v>1000</v>
      </c>
      <c r="D2319" s="45">
        <v>1000</v>
      </c>
      <c r="E2319" s="53">
        <v>0</v>
      </c>
      <c r="F2319" s="148">
        <f>D2319/C2319*100</f>
        <v>100</v>
      </c>
    </row>
    <row r="2320" spans="1:6" s="28" customFormat="1" x14ac:dyDescent="0.2">
      <c r="A2320" s="43">
        <v>412900</v>
      </c>
      <c r="B2320" s="48" t="s">
        <v>723</v>
      </c>
      <c r="C2320" s="53">
        <v>9000</v>
      </c>
      <c r="D2320" s="45">
        <v>10000</v>
      </c>
      <c r="E2320" s="53">
        <v>0</v>
      </c>
      <c r="F2320" s="148">
        <f>D2320/C2320*100</f>
        <v>111.11111111111111</v>
      </c>
    </row>
    <row r="2321" spans="1:6" s="28" customFormat="1" x14ac:dyDescent="0.2">
      <c r="A2321" s="43">
        <v>412900</v>
      </c>
      <c r="B2321" s="44" t="s">
        <v>705</v>
      </c>
      <c r="C2321" s="53">
        <v>0</v>
      </c>
      <c r="D2321" s="45">
        <v>0</v>
      </c>
      <c r="E2321" s="53">
        <v>249900</v>
      </c>
      <c r="F2321" s="148">
        <v>0</v>
      </c>
    </row>
    <row r="2322" spans="1:6" s="50" customFormat="1" ht="40.5" x14ac:dyDescent="0.2">
      <c r="A2322" s="41">
        <v>418000</v>
      </c>
      <c r="B2322" s="46" t="s">
        <v>483</v>
      </c>
      <c r="C2322" s="40">
        <f t="shared" ref="C2322" si="895">C2323</f>
        <v>10000</v>
      </c>
      <c r="D2322" s="40">
        <f>D2323</f>
        <v>10000</v>
      </c>
      <c r="E2322" s="40">
        <f t="shared" ref="E2322" si="896">E2323</f>
        <v>0</v>
      </c>
      <c r="F2322" s="152">
        <f t="shared" ref="F2322:F2333" si="897">D2322/C2322*100</f>
        <v>100</v>
      </c>
    </row>
    <row r="2323" spans="1:6" s="28" customFormat="1" x14ac:dyDescent="0.2">
      <c r="A2323" s="43">
        <v>418400</v>
      </c>
      <c r="B2323" s="44" t="s">
        <v>418</v>
      </c>
      <c r="C2323" s="53">
        <v>10000</v>
      </c>
      <c r="D2323" s="45">
        <v>10000</v>
      </c>
      <c r="E2323" s="53">
        <v>0</v>
      </c>
      <c r="F2323" s="148">
        <f t="shared" si="897"/>
        <v>100</v>
      </c>
    </row>
    <row r="2324" spans="1:6" s="28" customFormat="1" x14ac:dyDescent="0.2">
      <c r="A2324" s="41">
        <v>510000</v>
      </c>
      <c r="B2324" s="46" t="s">
        <v>423</v>
      </c>
      <c r="C2324" s="40">
        <f>C2325+C2328</f>
        <v>240000</v>
      </c>
      <c r="D2324" s="40">
        <f>D2325+D2328</f>
        <v>260000</v>
      </c>
      <c r="E2324" s="40">
        <f>E2325+E2328</f>
        <v>1592000</v>
      </c>
      <c r="F2324" s="152">
        <f t="shared" si="897"/>
        <v>108.33333333333333</v>
      </c>
    </row>
    <row r="2325" spans="1:6" s="28" customFormat="1" x14ac:dyDescent="0.2">
      <c r="A2325" s="41">
        <v>511000</v>
      </c>
      <c r="B2325" s="46" t="s">
        <v>424</v>
      </c>
      <c r="C2325" s="40">
        <f>SUM(C2326:C2327)</f>
        <v>40000</v>
      </c>
      <c r="D2325" s="40">
        <f>SUM(D2326:D2327)</f>
        <v>40000</v>
      </c>
      <c r="E2325" s="40">
        <f>SUM(E2326:E2327)</f>
        <v>270000</v>
      </c>
      <c r="F2325" s="152">
        <f t="shared" si="897"/>
        <v>100</v>
      </c>
    </row>
    <row r="2326" spans="1:6" s="28" customFormat="1" x14ac:dyDescent="0.2">
      <c r="A2326" s="43">
        <v>511200</v>
      </c>
      <c r="B2326" s="44" t="s">
        <v>426</v>
      </c>
      <c r="C2326" s="53">
        <v>30000</v>
      </c>
      <c r="D2326" s="45">
        <v>30000</v>
      </c>
      <c r="E2326" s="53">
        <v>250000</v>
      </c>
      <c r="F2326" s="148">
        <f t="shared" si="897"/>
        <v>100</v>
      </c>
    </row>
    <row r="2327" spans="1:6" s="28" customFormat="1" x14ac:dyDescent="0.2">
      <c r="A2327" s="43">
        <v>511300</v>
      </c>
      <c r="B2327" s="44" t="s">
        <v>427</v>
      </c>
      <c r="C2327" s="53">
        <v>10000</v>
      </c>
      <c r="D2327" s="45">
        <v>10000</v>
      </c>
      <c r="E2327" s="53">
        <v>20000</v>
      </c>
      <c r="F2327" s="148">
        <f t="shared" si="897"/>
        <v>100</v>
      </c>
    </row>
    <row r="2328" spans="1:6" s="50" customFormat="1" x14ac:dyDescent="0.2">
      <c r="A2328" s="41">
        <v>516000</v>
      </c>
      <c r="B2328" s="46" t="s">
        <v>434</v>
      </c>
      <c r="C2328" s="40">
        <f t="shared" ref="C2328" si="898">C2329</f>
        <v>200000</v>
      </c>
      <c r="D2328" s="40">
        <f>D2329</f>
        <v>220000</v>
      </c>
      <c r="E2328" s="40">
        <f t="shared" ref="E2328" si="899">E2329</f>
        <v>1322000</v>
      </c>
      <c r="F2328" s="152">
        <f t="shared" si="897"/>
        <v>110.00000000000001</v>
      </c>
    </row>
    <row r="2329" spans="1:6" s="28" customFormat="1" x14ac:dyDescent="0.2">
      <c r="A2329" s="43">
        <v>516100</v>
      </c>
      <c r="B2329" s="44" t="s">
        <v>434</v>
      </c>
      <c r="C2329" s="53">
        <v>200000</v>
      </c>
      <c r="D2329" s="45">
        <v>220000</v>
      </c>
      <c r="E2329" s="53">
        <v>1322000</v>
      </c>
      <c r="F2329" s="148">
        <f t="shared" si="897"/>
        <v>110.00000000000001</v>
      </c>
    </row>
    <row r="2330" spans="1:6" s="50" customFormat="1" ht="40.5" x14ac:dyDescent="0.2">
      <c r="A2330" s="41">
        <v>580000</v>
      </c>
      <c r="B2330" s="46" t="s">
        <v>436</v>
      </c>
      <c r="C2330" s="40">
        <f t="shared" ref="C2330:C2331" si="900">C2331</f>
        <v>55000</v>
      </c>
      <c r="D2330" s="40">
        <f t="shared" ref="D2330:D2331" si="901">D2331</f>
        <v>55000</v>
      </c>
      <c r="E2330" s="40">
        <f t="shared" ref="E2330:E2331" si="902">E2331</f>
        <v>0</v>
      </c>
      <c r="F2330" s="152">
        <f t="shared" si="897"/>
        <v>100</v>
      </c>
    </row>
    <row r="2331" spans="1:6" s="50" customFormat="1" ht="40.5" x14ac:dyDescent="0.2">
      <c r="A2331" s="41">
        <v>581000</v>
      </c>
      <c r="B2331" s="46" t="s">
        <v>437</v>
      </c>
      <c r="C2331" s="40">
        <f t="shared" si="900"/>
        <v>55000</v>
      </c>
      <c r="D2331" s="40">
        <f t="shared" si="901"/>
        <v>55000</v>
      </c>
      <c r="E2331" s="40">
        <f t="shared" si="902"/>
        <v>0</v>
      </c>
      <c r="F2331" s="152">
        <f t="shared" si="897"/>
        <v>100</v>
      </c>
    </row>
    <row r="2332" spans="1:6" s="28" customFormat="1" ht="40.5" x14ac:dyDescent="0.2">
      <c r="A2332" s="43">
        <v>581200</v>
      </c>
      <c r="B2332" s="44" t="s">
        <v>438</v>
      </c>
      <c r="C2332" s="53">
        <v>55000</v>
      </c>
      <c r="D2332" s="45">
        <v>55000</v>
      </c>
      <c r="E2332" s="53">
        <v>0</v>
      </c>
      <c r="F2332" s="148">
        <f t="shared" si="897"/>
        <v>100</v>
      </c>
    </row>
    <row r="2333" spans="1:6" s="50" customFormat="1" x14ac:dyDescent="0.2">
      <c r="A2333" s="41">
        <v>630000</v>
      </c>
      <c r="B2333" s="46" t="s">
        <v>464</v>
      </c>
      <c r="C2333" s="40">
        <f>C2336+C2334</f>
        <v>21000</v>
      </c>
      <c r="D2333" s="40">
        <f>D2336+D2334</f>
        <v>40000</v>
      </c>
      <c r="E2333" s="40">
        <f>E2336+E2334</f>
        <v>459000</v>
      </c>
      <c r="F2333" s="152">
        <f t="shared" si="897"/>
        <v>190.47619047619045</v>
      </c>
    </row>
    <row r="2334" spans="1:6" s="50" customFormat="1" x14ac:dyDescent="0.2">
      <c r="A2334" s="41">
        <v>631000</v>
      </c>
      <c r="B2334" s="46" t="s">
        <v>396</v>
      </c>
      <c r="C2334" s="40">
        <f>0+C2335</f>
        <v>0</v>
      </c>
      <c r="D2334" s="40">
        <f>0+D2335</f>
        <v>0</v>
      </c>
      <c r="E2334" s="40">
        <f>0+E2335</f>
        <v>397000</v>
      </c>
      <c r="F2334" s="152">
        <v>0</v>
      </c>
    </row>
    <row r="2335" spans="1:6" s="28" customFormat="1" x14ac:dyDescent="0.2">
      <c r="A2335" s="51">
        <v>631100</v>
      </c>
      <c r="B2335" s="44" t="s">
        <v>466</v>
      </c>
      <c r="C2335" s="53">
        <v>0</v>
      </c>
      <c r="D2335" s="45">
        <v>0</v>
      </c>
      <c r="E2335" s="53">
        <v>397000</v>
      </c>
      <c r="F2335" s="148">
        <v>0</v>
      </c>
    </row>
    <row r="2336" spans="1:6" s="50" customFormat="1" x14ac:dyDescent="0.2">
      <c r="A2336" s="41">
        <v>638000</v>
      </c>
      <c r="B2336" s="46" t="s">
        <v>397</v>
      </c>
      <c r="C2336" s="40">
        <f t="shared" ref="C2336" si="903">C2337</f>
        <v>21000</v>
      </c>
      <c r="D2336" s="40">
        <f>D2337</f>
        <v>40000</v>
      </c>
      <c r="E2336" s="40">
        <f t="shared" ref="E2336" si="904">E2337</f>
        <v>62000</v>
      </c>
      <c r="F2336" s="152">
        <f>D2336/C2336*100</f>
        <v>190.47619047619045</v>
      </c>
    </row>
    <row r="2337" spans="1:6" s="28" customFormat="1" x14ac:dyDescent="0.2">
      <c r="A2337" s="43">
        <v>638100</v>
      </c>
      <c r="B2337" s="44" t="s">
        <v>469</v>
      </c>
      <c r="C2337" s="53">
        <v>21000</v>
      </c>
      <c r="D2337" s="45">
        <v>40000</v>
      </c>
      <c r="E2337" s="53">
        <v>62000</v>
      </c>
      <c r="F2337" s="148">
        <f>D2337/C2337*100</f>
        <v>190.47619047619045</v>
      </c>
    </row>
    <row r="2338" spans="1:6" s="28" customFormat="1" x14ac:dyDescent="0.2">
      <c r="A2338" s="82"/>
      <c r="B2338" s="76" t="s">
        <v>646</v>
      </c>
      <c r="C2338" s="80">
        <f>C2304+C2324+C2333+C2330</f>
        <v>6104500</v>
      </c>
      <c r="D2338" s="80">
        <f>D2304+D2324+D2333+D2330</f>
        <v>6344500</v>
      </c>
      <c r="E2338" s="80">
        <f>E2304+E2324+E2333+E2330</f>
        <v>2724000</v>
      </c>
      <c r="F2338" s="153">
        <f>D2338/C2338*100</f>
        <v>103.93152592349905</v>
      </c>
    </row>
    <row r="2339" spans="1:6" s="28" customFormat="1" x14ac:dyDescent="0.2">
      <c r="A2339" s="61"/>
      <c r="B2339" s="39"/>
      <c r="C2339" s="62"/>
      <c r="D2339" s="62"/>
      <c r="E2339" s="62"/>
      <c r="F2339" s="149"/>
    </row>
    <row r="2340" spans="1:6" s="28" customFormat="1" x14ac:dyDescent="0.2">
      <c r="A2340" s="38"/>
      <c r="B2340" s="39"/>
      <c r="C2340" s="45"/>
      <c r="D2340" s="45"/>
      <c r="E2340" s="45"/>
      <c r="F2340" s="147"/>
    </row>
    <row r="2341" spans="1:6" s="28" customFormat="1" x14ac:dyDescent="0.2">
      <c r="A2341" s="43" t="s">
        <v>962</v>
      </c>
      <c r="B2341" s="46"/>
      <c r="C2341" s="45"/>
      <c r="D2341" s="45"/>
      <c r="E2341" s="45"/>
      <c r="F2341" s="147"/>
    </row>
    <row r="2342" spans="1:6" s="28" customFormat="1" x14ac:dyDescent="0.2">
      <c r="A2342" s="43" t="s">
        <v>513</v>
      </c>
      <c r="B2342" s="46"/>
      <c r="C2342" s="45"/>
      <c r="D2342" s="45"/>
      <c r="E2342" s="45"/>
      <c r="F2342" s="147"/>
    </row>
    <row r="2343" spans="1:6" s="28" customFormat="1" x14ac:dyDescent="0.2">
      <c r="A2343" s="43" t="s">
        <v>543</v>
      </c>
      <c r="B2343" s="46"/>
      <c r="C2343" s="45"/>
      <c r="D2343" s="45"/>
      <c r="E2343" s="45"/>
      <c r="F2343" s="147"/>
    </row>
    <row r="2344" spans="1:6" s="28" customFormat="1" x14ac:dyDescent="0.2">
      <c r="A2344" s="43" t="s">
        <v>579</v>
      </c>
      <c r="B2344" s="46"/>
      <c r="C2344" s="45"/>
      <c r="D2344" s="45"/>
      <c r="E2344" s="45"/>
      <c r="F2344" s="147"/>
    </row>
    <row r="2345" spans="1:6" s="28" customFormat="1" x14ac:dyDescent="0.2">
      <c r="A2345" s="43"/>
      <c r="B2345" s="72"/>
      <c r="C2345" s="62"/>
      <c r="D2345" s="62"/>
      <c r="E2345" s="62"/>
      <c r="F2345" s="149"/>
    </row>
    <row r="2346" spans="1:6" s="28" customFormat="1" x14ac:dyDescent="0.2">
      <c r="A2346" s="41">
        <v>410000</v>
      </c>
      <c r="B2346" s="42" t="s">
        <v>357</v>
      </c>
      <c r="C2346" s="40">
        <f>C2347+C2352+0+0+C2364</f>
        <v>2866100.0000000023</v>
      </c>
      <c r="D2346" s="40">
        <f>D2347+D2352+0+0+D2364</f>
        <v>2967500</v>
      </c>
      <c r="E2346" s="40">
        <f>E2347+E2352+0+0+E2364</f>
        <v>100000</v>
      </c>
      <c r="F2346" s="152">
        <f t="shared" ref="F2346:F2359" si="905">D2346/C2346*100</f>
        <v>103.53790865636221</v>
      </c>
    </row>
    <row r="2347" spans="1:6" s="28" customFormat="1" x14ac:dyDescent="0.2">
      <c r="A2347" s="41">
        <v>411000</v>
      </c>
      <c r="B2347" s="42" t="s">
        <v>474</v>
      </c>
      <c r="C2347" s="40">
        <f t="shared" ref="C2347" si="906">SUM(C2348:C2351)</f>
        <v>2689100.0000000023</v>
      </c>
      <c r="D2347" s="40">
        <f t="shared" ref="D2347" si="907">SUM(D2348:D2351)</f>
        <v>2765000</v>
      </c>
      <c r="E2347" s="40">
        <f t="shared" ref="E2347" si="908">SUM(E2348:E2351)</f>
        <v>0</v>
      </c>
      <c r="F2347" s="152">
        <f t="shared" si="905"/>
        <v>102.82250567104228</v>
      </c>
    </row>
    <row r="2348" spans="1:6" s="28" customFormat="1" x14ac:dyDescent="0.2">
      <c r="A2348" s="43">
        <v>411100</v>
      </c>
      <c r="B2348" s="44" t="s">
        <v>358</v>
      </c>
      <c r="C2348" s="53">
        <v>2602200.0000000023</v>
      </c>
      <c r="D2348" s="45">
        <v>2650000</v>
      </c>
      <c r="E2348" s="53">
        <v>0</v>
      </c>
      <c r="F2348" s="148">
        <f t="shared" si="905"/>
        <v>101.83690723234177</v>
      </c>
    </row>
    <row r="2349" spans="1:6" s="28" customFormat="1" ht="40.5" x14ac:dyDescent="0.2">
      <c r="A2349" s="43">
        <v>411200</v>
      </c>
      <c r="B2349" s="44" t="s">
        <v>487</v>
      </c>
      <c r="C2349" s="53">
        <v>44899.999999999971</v>
      </c>
      <c r="D2349" s="45">
        <v>50000</v>
      </c>
      <c r="E2349" s="53">
        <v>0</v>
      </c>
      <c r="F2349" s="148">
        <f t="shared" si="905"/>
        <v>111.35857461024506</v>
      </c>
    </row>
    <row r="2350" spans="1:6" s="28" customFormat="1" ht="40.5" x14ac:dyDescent="0.2">
      <c r="A2350" s="43">
        <v>411300</v>
      </c>
      <c r="B2350" s="44" t="s">
        <v>359</v>
      </c>
      <c r="C2350" s="53">
        <v>30000</v>
      </c>
      <c r="D2350" s="45">
        <v>50000</v>
      </c>
      <c r="E2350" s="53">
        <v>0</v>
      </c>
      <c r="F2350" s="148">
        <f t="shared" si="905"/>
        <v>166.66666666666669</v>
      </c>
    </row>
    <row r="2351" spans="1:6" s="28" customFormat="1" x14ac:dyDescent="0.2">
      <c r="A2351" s="43">
        <v>411400</v>
      </c>
      <c r="B2351" s="44" t="s">
        <v>360</v>
      </c>
      <c r="C2351" s="53">
        <v>12000</v>
      </c>
      <c r="D2351" s="45">
        <v>15000</v>
      </c>
      <c r="E2351" s="53">
        <v>0</v>
      </c>
      <c r="F2351" s="148">
        <f t="shared" si="905"/>
        <v>125</v>
      </c>
    </row>
    <row r="2352" spans="1:6" s="28" customFormat="1" x14ac:dyDescent="0.2">
      <c r="A2352" s="41">
        <v>412000</v>
      </c>
      <c r="B2352" s="46" t="s">
        <v>479</v>
      </c>
      <c r="C2352" s="40">
        <f>SUM(C2353:C2363)</f>
        <v>164499.99999999994</v>
      </c>
      <c r="D2352" s="40">
        <f>SUM(D2353:D2363)</f>
        <v>190000</v>
      </c>
      <c r="E2352" s="40">
        <f>SUM(E2353:E2363)</f>
        <v>88000</v>
      </c>
      <c r="F2352" s="152">
        <f t="shared" si="905"/>
        <v>115.50151975683896</v>
      </c>
    </row>
    <row r="2353" spans="1:6" s="28" customFormat="1" ht="40.5" x14ac:dyDescent="0.2">
      <c r="A2353" s="43">
        <v>412200</v>
      </c>
      <c r="B2353" s="44" t="s">
        <v>488</v>
      </c>
      <c r="C2353" s="53">
        <v>69000</v>
      </c>
      <c r="D2353" s="45">
        <v>78000</v>
      </c>
      <c r="E2353" s="53">
        <v>20000</v>
      </c>
      <c r="F2353" s="148">
        <f t="shared" si="905"/>
        <v>113.04347826086956</v>
      </c>
    </row>
    <row r="2354" spans="1:6" s="28" customFormat="1" x14ac:dyDescent="0.2">
      <c r="A2354" s="43">
        <v>412300</v>
      </c>
      <c r="B2354" s="44" t="s">
        <v>362</v>
      </c>
      <c r="C2354" s="53">
        <v>10000</v>
      </c>
      <c r="D2354" s="45">
        <v>10000</v>
      </c>
      <c r="E2354" s="53">
        <v>11000</v>
      </c>
      <c r="F2354" s="148">
        <f t="shared" si="905"/>
        <v>100</v>
      </c>
    </row>
    <row r="2355" spans="1:6" s="28" customFormat="1" x14ac:dyDescent="0.2">
      <c r="A2355" s="43">
        <v>412400</v>
      </c>
      <c r="B2355" s="44" t="s">
        <v>363</v>
      </c>
      <c r="C2355" s="53">
        <v>9000</v>
      </c>
      <c r="D2355" s="45">
        <v>9000</v>
      </c>
      <c r="E2355" s="53">
        <v>10000</v>
      </c>
      <c r="F2355" s="148">
        <f t="shared" si="905"/>
        <v>100</v>
      </c>
    </row>
    <row r="2356" spans="1:6" s="28" customFormat="1" x14ac:dyDescent="0.2">
      <c r="A2356" s="43">
        <v>412500</v>
      </c>
      <c r="B2356" s="44" t="s">
        <v>364</v>
      </c>
      <c r="C2356" s="53">
        <v>8000</v>
      </c>
      <c r="D2356" s="45">
        <v>8000</v>
      </c>
      <c r="E2356" s="53">
        <v>10000</v>
      </c>
      <c r="F2356" s="148">
        <f t="shared" si="905"/>
        <v>100</v>
      </c>
    </row>
    <row r="2357" spans="1:6" s="28" customFormat="1" x14ac:dyDescent="0.2">
      <c r="A2357" s="43">
        <v>412600</v>
      </c>
      <c r="B2357" s="44" t="s">
        <v>489</v>
      </c>
      <c r="C2357" s="53">
        <v>11499.999999999962</v>
      </c>
      <c r="D2357" s="45">
        <v>14000</v>
      </c>
      <c r="E2357" s="53">
        <v>10000</v>
      </c>
      <c r="F2357" s="148">
        <f t="shared" si="905"/>
        <v>121.73913043478302</v>
      </c>
    </row>
    <row r="2358" spans="1:6" s="28" customFormat="1" x14ac:dyDescent="0.2">
      <c r="A2358" s="43">
        <v>412700</v>
      </c>
      <c r="B2358" s="44" t="s">
        <v>476</v>
      </c>
      <c r="C2358" s="53">
        <v>20000</v>
      </c>
      <c r="D2358" s="45">
        <v>25000</v>
      </c>
      <c r="E2358" s="53">
        <v>20000</v>
      </c>
      <c r="F2358" s="148">
        <f t="shared" si="905"/>
        <v>125</v>
      </c>
    </row>
    <row r="2359" spans="1:6" s="28" customFormat="1" x14ac:dyDescent="0.2">
      <c r="A2359" s="43">
        <v>412900</v>
      </c>
      <c r="B2359" s="48" t="s">
        <v>703</v>
      </c>
      <c r="C2359" s="53">
        <v>15000</v>
      </c>
      <c r="D2359" s="45">
        <v>15000</v>
      </c>
      <c r="E2359" s="53">
        <v>0</v>
      </c>
      <c r="F2359" s="148">
        <f t="shared" si="905"/>
        <v>100</v>
      </c>
    </row>
    <row r="2360" spans="1:6" s="28" customFormat="1" x14ac:dyDescent="0.2">
      <c r="A2360" s="43">
        <v>412900</v>
      </c>
      <c r="B2360" s="48" t="s">
        <v>721</v>
      </c>
      <c r="C2360" s="53">
        <v>0</v>
      </c>
      <c r="D2360" s="45">
        <v>0</v>
      </c>
      <c r="E2360" s="53">
        <f>4000+3000</f>
        <v>7000</v>
      </c>
      <c r="F2360" s="148">
        <v>0</v>
      </c>
    </row>
    <row r="2361" spans="1:6" s="28" customFormat="1" x14ac:dyDescent="0.2">
      <c r="A2361" s="43">
        <v>412900</v>
      </c>
      <c r="B2361" s="48" t="s">
        <v>722</v>
      </c>
      <c r="C2361" s="53">
        <v>1000</v>
      </c>
      <c r="D2361" s="45">
        <v>1000</v>
      </c>
      <c r="E2361" s="53">
        <v>0</v>
      </c>
      <c r="F2361" s="148">
        <f t="shared" ref="F2361:F2369" si="909">D2361/C2361*100</f>
        <v>100</v>
      </c>
    </row>
    <row r="2362" spans="1:6" s="28" customFormat="1" x14ac:dyDescent="0.2">
      <c r="A2362" s="43">
        <v>412900</v>
      </c>
      <c r="B2362" s="48" t="s">
        <v>723</v>
      </c>
      <c r="C2362" s="53">
        <v>6500</v>
      </c>
      <c r="D2362" s="45">
        <v>15000</v>
      </c>
      <c r="E2362" s="53">
        <v>0</v>
      </c>
      <c r="F2362" s="148">
        <f t="shared" si="909"/>
        <v>230.76923076923075</v>
      </c>
    </row>
    <row r="2363" spans="1:6" s="28" customFormat="1" x14ac:dyDescent="0.2">
      <c r="A2363" s="43">
        <v>412900</v>
      </c>
      <c r="B2363" s="48" t="s">
        <v>705</v>
      </c>
      <c r="C2363" s="53">
        <v>14500</v>
      </c>
      <c r="D2363" s="45">
        <v>15000</v>
      </c>
      <c r="E2363" s="53">
        <v>0</v>
      </c>
      <c r="F2363" s="148">
        <f t="shared" si="909"/>
        <v>103.44827586206897</v>
      </c>
    </row>
    <row r="2364" spans="1:6" s="50" customFormat="1" ht="40.5" x14ac:dyDescent="0.2">
      <c r="A2364" s="41">
        <v>418000</v>
      </c>
      <c r="B2364" s="46" t="s">
        <v>483</v>
      </c>
      <c r="C2364" s="40">
        <f t="shared" ref="C2364" si="910">C2365+C2366</f>
        <v>12500</v>
      </c>
      <c r="D2364" s="40">
        <f t="shared" ref="D2364" si="911">D2365+D2366</f>
        <v>12500.000000000002</v>
      </c>
      <c r="E2364" s="40">
        <f t="shared" ref="E2364" si="912">E2365+E2366</f>
        <v>12000</v>
      </c>
      <c r="F2364" s="152">
        <f t="shared" si="909"/>
        <v>100.00000000000003</v>
      </c>
    </row>
    <row r="2365" spans="1:6" s="28" customFormat="1" x14ac:dyDescent="0.2">
      <c r="A2365" s="43">
        <v>418200</v>
      </c>
      <c r="B2365" s="44" t="s">
        <v>417</v>
      </c>
      <c r="C2365" s="53">
        <v>9000.0000000000018</v>
      </c>
      <c r="D2365" s="45">
        <v>9000.0000000000018</v>
      </c>
      <c r="E2365" s="53">
        <v>0</v>
      </c>
      <c r="F2365" s="148">
        <f t="shared" si="909"/>
        <v>100</v>
      </c>
    </row>
    <row r="2366" spans="1:6" s="28" customFormat="1" x14ac:dyDescent="0.2">
      <c r="A2366" s="43">
        <v>418400</v>
      </c>
      <c r="B2366" s="44" t="s">
        <v>418</v>
      </c>
      <c r="C2366" s="53">
        <v>3499.9999999999986</v>
      </c>
      <c r="D2366" s="45">
        <v>3500</v>
      </c>
      <c r="E2366" s="53">
        <v>12000</v>
      </c>
      <c r="F2366" s="148">
        <f t="shared" si="909"/>
        <v>100.00000000000004</v>
      </c>
    </row>
    <row r="2367" spans="1:6" s="28" customFormat="1" x14ac:dyDescent="0.2">
      <c r="A2367" s="41">
        <v>510000</v>
      </c>
      <c r="B2367" s="46" t="s">
        <v>423</v>
      </c>
      <c r="C2367" s="40">
        <f t="shared" ref="C2367" si="913">C2368+C2372</f>
        <v>130000</v>
      </c>
      <c r="D2367" s="40">
        <f t="shared" ref="D2367" si="914">D2368+D2372</f>
        <v>140000</v>
      </c>
      <c r="E2367" s="40">
        <f t="shared" ref="E2367" si="915">E2368+E2372</f>
        <v>200000</v>
      </c>
      <c r="F2367" s="152">
        <f t="shared" si="909"/>
        <v>107.69230769230769</v>
      </c>
    </row>
    <row r="2368" spans="1:6" s="28" customFormat="1" x14ac:dyDescent="0.2">
      <c r="A2368" s="41">
        <v>511000</v>
      </c>
      <c r="B2368" s="46" t="s">
        <v>424</v>
      </c>
      <c r="C2368" s="40">
        <f t="shared" ref="C2368" si="916">SUM(C2369:C2370)</f>
        <v>10000</v>
      </c>
      <c r="D2368" s="40">
        <f t="shared" ref="D2368" si="917">SUM(D2369:D2370)</f>
        <v>10000</v>
      </c>
      <c r="E2368" s="40">
        <f>SUM(E2369:E2371)</f>
        <v>80000</v>
      </c>
      <c r="F2368" s="152">
        <f t="shared" si="909"/>
        <v>100</v>
      </c>
    </row>
    <row r="2369" spans="1:6" s="28" customFormat="1" x14ac:dyDescent="0.2">
      <c r="A2369" s="43">
        <v>511200</v>
      </c>
      <c r="B2369" s="44" t="s">
        <v>426</v>
      </c>
      <c r="C2369" s="53">
        <v>10000</v>
      </c>
      <c r="D2369" s="45">
        <v>10000</v>
      </c>
      <c r="E2369" s="53">
        <v>40000</v>
      </c>
      <c r="F2369" s="148">
        <f t="shared" si="909"/>
        <v>100</v>
      </c>
    </row>
    <row r="2370" spans="1:6" s="28" customFormat="1" x14ac:dyDescent="0.2">
      <c r="A2370" s="43">
        <v>511300</v>
      </c>
      <c r="B2370" s="44" t="s">
        <v>427</v>
      </c>
      <c r="C2370" s="53">
        <v>0</v>
      </c>
      <c r="D2370" s="45">
        <v>0</v>
      </c>
      <c r="E2370" s="53">
        <v>10000</v>
      </c>
      <c r="F2370" s="148">
        <v>0</v>
      </c>
    </row>
    <row r="2371" spans="1:6" s="28" customFormat="1" x14ac:dyDescent="0.2">
      <c r="A2371" s="43">
        <v>511500</v>
      </c>
      <c r="B2371" s="44" t="s">
        <v>496</v>
      </c>
      <c r="C2371" s="53">
        <v>0</v>
      </c>
      <c r="D2371" s="45">
        <v>0</v>
      </c>
      <c r="E2371" s="53">
        <v>30000</v>
      </c>
      <c r="F2371" s="148">
        <v>0</v>
      </c>
    </row>
    <row r="2372" spans="1:6" s="50" customFormat="1" x14ac:dyDescent="0.2">
      <c r="A2372" s="41">
        <v>516000</v>
      </c>
      <c r="B2372" s="46" t="s">
        <v>434</v>
      </c>
      <c r="C2372" s="40">
        <f t="shared" ref="C2372" si="918">C2373</f>
        <v>120000</v>
      </c>
      <c r="D2372" s="40">
        <f>D2373</f>
        <v>130000</v>
      </c>
      <c r="E2372" s="40">
        <f>E2373</f>
        <v>120000</v>
      </c>
      <c r="F2372" s="152">
        <f t="shared" ref="F2372:F2377" si="919">D2372/C2372*100</f>
        <v>108.33333333333333</v>
      </c>
    </row>
    <row r="2373" spans="1:6" s="28" customFormat="1" x14ac:dyDescent="0.2">
      <c r="A2373" s="43">
        <v>516100</v>
      </c>
      <c r="B2373" s="44" t="s">
        <v>434</v>
      </c>
      <c r="C2373" s="53">
        <v>120000</v>
      </c>
      <c r="D2373" s="45">
        <v>130000</v>
      </c>
      <c r="E2373" s="53">
        <v>120000</v>
      </c>
      <c r="F2373" s="148">
        <f t="shared" si="919"/>
        <v>108.33333333333333</v>
      </c>
    </row>
    <row r="2374" spans="1:6" s="50" customFormat="1" ht="40.5" x14ac:dyDescent="0.2">
      <c r="A2374" s="41">
        <v>580000</v>
      </c>
      <c r="B2374" s="46" t="s">
        <v>436</v>
      </c>
      <c r="C2374" s="40">
        <f t="shared" ref="C2374:C2375" si="920">C2375</f>
        <v>20000</v>
      </c>
      <c r="D2374" s="40">
        <f t="shared" ref="D2374:D2375" si="921">D2375</f>
        <v>20000</v>
      </c>
      <c r="E2374" s="40">
        <f t="shared" ref="E2374:E2375" si="922">E2375</f>
        <v>0</v>
      </c>
      <c r="F2374" s="152">
        <f t="shared" si="919"/>
        <v>100</v>
      </c>
    </row>
    <row r="2375" spans="1:6" s="50" customFormat="1" ht="40.5" x14ac:dyDescent="0.2">
      <c r="A2375" s="41">
        <v>581000</v>
      </c>
      <c r="B2375" s="46" t="s">
        <v>437</v>
      </c>
      <c r="C2375" s="40">
        <f t="shared" si="920"/>
        <v>20000</v>
      </c>
      <c r="D2375" s="40">
        <f t="shared" si="921"/>
        <v>20000</v>
      </c>
      <c r="E2375" s="40">
        <f t="shared" si="922"/>
        <v>0</v>
      </c>
      <c r="F2375" s="152">
        <f t="shared" si="919"/>
        <v>100</v>
      </c>
    </row>
    <row r="2376" spans="1:6" s="28" customFormat="1" ht="40.5" x14ac:dyDescent="0.2">
      <c r="A2376" s="43">
        <v>581200</v>
      </c>
      <c r="B2376" s="44" t="s">
        <v>438</v>
      </c>
      <c r="C2376" s="53">
        <v>20000</v>
      </c>
      <c r="D2376" s="45">
        <v>20000</v>
      </c>
      <c r="E2376" s="53">
        <v>0</v>
      </c>
      <c r="F2376" s="148">
        <f t="shared" si="919"/>
        <v>100</v>
      </c>
    </row>
    <row r="2377" spans="1:6" s="50" customFormat="1" x14ac:dyDescent="0.2">
      <c r="A2377" s="41">
        <v>630000</v>
      </c>
      <c r="B2377" s="46" t="s">
        <v>464</v>
      </c>
      <c r="C2377" s="40">
        <f t="shared" ref="C2377" si="923">C2378+C2381</f>
        <v>11000</v>
      </c>
      <c r="D2377" s="40">
        <f t="shared" ref="D2377" si="924">D2378+D2381</f>
        <v>10000</v>
      </c>
      <c r="E2377" s="40">
        <f t="shared" ref="E2377" si="925">E2378+E2381</f>
        <v>70000</v>
      </c>
      <c r="F2377" s="152">
        <f t="shared" si="919"/>
        <v>90.909090909090907</v>
      </c>
    </row>
    <row r="2378" spans="1:6" s="50" customFormat="1" x14ac:dyDescent="0.2">
      <c r="A2378" s="41">
        <v>631000</v>
      </c>
      <c r="B2378" s="46" t="s">
        <v>396</v>
      </c>
      <c r="C2378" s="40">
        <f t="shared" ref="C2378" si="926">C2380+C2379</f>
        <v>0</v>
      </c>
      <c r="D2378" s="40">
        <f t="shared" ref="D2378" si="927">D2380+D2379</f>
        <v>0</v>
      </c>
      <c r="E2378" s="40">
        <f t="shared" ref="E2378" si="928">E2380+E2379</f>
        <v>70000</v>
      </c>
      <c r="F2378" s="152">
        <v>0</v>
      </c>
    </row>
    <row r="2379" spans="1:6" s="28" customFormat="1" x14ac:dyDescent="0.2">
      <c r="A2379" s="51">
        <v>631100</v>
      </c>
      <c r="B2379" s="44" t="s">
        <v>466</v>
      </c>
      <c r="C2379" s="53">
        <v>0</v>
      </c>
      <c r="D2379" s="45">
        <v>0</v>
      </c>
      <c r="E2379" s="53">
        <v>50000</v>
      </c>
      <c r="F2379" s="148">
        <v>0</v>
      </c>
    </row>
    <row r="2380" spans="1:6" s="28" customFormat="1" x14ac:dyDescent="0.2">
      <c r="A2380" s="51">
        <v>631900</v>
      </c>
      <c r="B2380" s="44" t="s">
        <v>744</v>
      </c>
      <c r="C2380" s="53">
        <v>0</v>
      </c>
      <c r="D2380" s="45">
        <v>0</v>
      </c>
      <c r="E2380" s="53">
        <v>20000</v>
      </c>
      <c r="F2380" s="148">
        <v>0</v>
      </c>
    </row>
    <row r="2381" spans="1:6" s="50" customFormat="1" x14ac:dyDescent="0.2">
      <c r="A2381" s="41">
        <v>638000</v>
      </c>
      <c r="B2381" s="46" t="s">
        <v>397</v>
      </c>
      <c r="C2381" s="40">
        <f t="shared" ref="C2381" si="929">C2382</f>
        <v>11000</v>
      </c>
      <c r="D2381" s="40">
        <f>D2382</f>
        <v>10000</v>
      </c>
      <c r="E2381" s="40">
        <f t="shared" ref="E2381" si="930">E2382</f>
        <v>0</v>
      </c>
      <c r="F2381" s="152">
        <f>D2381/C2381*100</f>
        <v>90.909090909090907</v>
      </c>
    </row>
    <row r="2382" spans="1:6" s="28" customFormat="1" x14ac:dyDescent="0.2">
      <c r="A2382" s="43">
        <v>638100</v>
      </c>
      <c r="B2382" s="44" t="s">
        <v>469</v>
      </c>
      <c r="C2382" s="53">
        <v>11000</v>
      </c>
      <c r="D2382" s="45">
        <v>10000</v>
      </c>
      <c r="E2382" s="53">
        <v>0</v>
      </c>
      <c r="F2382" s="148">
        <f>D2382/C2382*100</f>
        <v>90.909090909090907</v>
      </c>
    </row>
    <row r="2383" spans="1:6" s="28" customFormat="1" x14ac:dyDescent="0.2">
      <c r="A2383" s="82"/>
      <c r="B2383" s="76" t="s">
        <v>646</v>
      </c>
      <c r="C2383" s="80">
        <f>C2346+C2367+C2374+C2377</f>
        <v>3027100.0000000023</v>
      </c>
      <c r="D2383" s="80">
        <f>D2346+D2367+D2374+D2377</f>
        <v>3137500</v>
      </c>
      <c r="E2383" s="80">
        <f>E2346+E2367+E2374+E2377</f>
        <v>370000</v>
      </c>
      <c r="F2383" s="153">
        <f>D2383/C2383*100</f>
        <v>103.6470549370684</v>
      </c>
    </row>
    <row r="2384" spans="1:6" s="28" customFormat="1" x14ac:dyDescent="0.2">
      <c r="A2384" s="61"/>
      <c r="B2384" s="39"/>
      <c r="C2384" s="62"/>
      <c r="D2384" s="62"/>
      <c r="E2384" s="62"/>
      <c r="F2384" s="149"/>
    </row>
    <row r="2385" spans="1:6" s="28" customFormat="1" x14ac:dyDescent="0.2">
      <c r="A2385" s="38"/>
      <c r="B2385" s="39"/>
      <c r="C2385" s="45"/>
      <c r="D2385" s="45"/>
      <c r="E2385" s="45"/>
      <c r="F2385" s="147"/>
    </row>
    <row r="2386" spans="1:6" s="28" customFormat="1" x14ac:dyDescent="0.2">
      <c r="A2386" s="43" t="s">
        <v>604</v>
      </c>
      <c r="B2386" s="46"/>
      <c r="C2386" s="45"/>
      <c r="D2386" s="45"/>
      <c r="E2386" s="45"/>
      <c r="F2386" s="147"/>
    </row>
    <row r="2387" spans="1:6" s="28" customFormat="1" x14ac:dyDescent="0.2">
      <c r="A2387" s="43" t="s">
        <v>513</v>
      </c>
      <c r="B2387" s="46"/>
      <c r="C2387" s="45"/>
      <c r="D2387" s="45"/>
      <c r="E2387" s="45"/>
      <c r="F2387" s="147"/>
    </row>
    <row r="2388" spans="1:6" s="28" customFormat="1" x14ac:dyDescent="0.2">
      <c r="A2388" s="43" t="s">
        <v>544</v>
      </c>
      <c r="B2388" s="46"/>
      <c r="C2388" s="45"/>
      <c r="D2388" s="45"/>
      <c r="E2388" s="45"/>
      <c r="F2388" s="147"/>
    </row>
    <row r="2389" spans="1:6" s="28" customFormat="1" x14ac:dyDescent="0.2">
      <c r="A2389" s="43" t="s">
        <v>579</v>
      </c>
      <c r="B2389" s="46"/>
      <c r="C2389" s="45"/>
      <c r="D2389" s="45"/>
      <c r="E2389" s="45"/>
      <c r="F2389" s="147"/>
    </row>
    <row r="2390" spans="1:6" s="28" customFormat="1" x14ac:dyDescent="0.2">
      <c r="A2390" s="43"/>
      <c r="B2390" s="72"/>
      <c r="C2390" s="62"/>
      <c r="D2390" s="62"/>
      <c r="E2390" s="62"/>
      <c r="F2390" s="149"/>
    </row>
    <row r="2391" spans="1:6" s="28" customFormat="1" x14ac:dyDescent="0.2">
      <c r="A2391" s="41">
        <v>410000</v>
      </c>
      <c r="B2391" s="42" t="s">
        <v>357</v>
      </c>
      <c r="C2391" s="40">
        <f t="shared" ref="C2391" si="931">C2392+C2397</f>
        <v>13554500</v>
      </c>
      <c r="D2391" s="40">
        <f t="shared" ref="D2391" si="932">D2392+D2397</f>
        <v>14298500</v>
      </c>
      <c r="E2391" s="40">
        <f t="shared" ref="E2391" si="933">E2392+E2397</f>
        <v>0</v>
      </c>
      <c r="F2391" s="152">
        <f t="shared" ref="F2391:F2413" si="934">D2391/C2391*100</f>
        <v>105.48895200855803</v>
      </c>
    </row>
    <row r="2392" spans="1:6" s="28" customFormat="1" x14ac:dyDescent="0.2">
      <c r="A2392" s="41">
        <v>411000</v>
      </c>
      <c r="B2392" s="42" t="s">
        <v>474</v>
      </c>
      <c r="C2392" s="40">
        <f t="shared" ref="C2392" si="935">SUM(C2393:C2396)</f>
        <v>12046000</v>
      </c>
      <c r="D2392" s="40">
        <f t="shared" ref="D2392" si="936">SUM(D2393:D2396)</f>
        <v>12650000</v>
      </c>
      <c r="E2392" s="40">
        <f t="shared" ref="E2392" si="937">SUM(E2393:E2396)</f>
        <v>0</v>
      </c>
      <c r="F2392" s="152">
        <f t="shared" si="934"/>
        <v>105.01411256848748</v>
      </c>
    </row>
    <row r="2393" spans="1:6" s="28" customFormat="1" x14ac:dyDescent="0.2">
      <c r="A2393" s="43">
        <v>411100</v>
      </c>
      <c r="B2393" s="44" t="s">
        <v>358</v>
      </c>
      <c r="C2393" s="53">
        <v>11060000</v>
      </c>
      <c r="D2393" s="45">
        <v>11450000</v>
      </c>
      <c r="E2393" s="53">
        <v>0</v>
      </c>
      <c r="F2393" s="148">
        <f t="shared" si="934"/>
        <v>103.52622061482822</v>
      </c>
    </row>
    <row r="2394" spans="1:6" s="28" customFormat="1" ht="40.5" x14ac:dyDescent="0.2">
      <c r="A2394" s="43">
        <v>411200</v>
      </c>
      <c r="B2394" s="44" t="s">
        <v>487</v>
      </c>
      <c r="C2394" s="53">
        <v>565700</v>
      </c>
      <c r="D2394" s="45">
        <v>650000</v>
      </c>
      <c r="E2394" s="53">
        <v>0</v>
      </c>
      <c r="F2394" s="148">
        <f t="shared" si="934"/>
        <v>114.90189146190562</v>
      </c>
    </row>
    <row r="2395" spans="1:6" s="28" customFormat="1" ht="40.5" x14ac:dyDescent="0.2">
      <c r="A2395" s="43">
        <v>411300</v>
      </c>
      <c r="B2395" s="44" t="s">
        <v>359</v>
      </c>
      <c r="C2395" s="53">
        <v>328500</v>
      </c>
      <c r="D2395" s="45">
        <v>450000</v>
      </c>
      <c r="E2395" s="53">
        <v>0</v>
      </c>
      <c r="F2395" s="148">
        <f t="shared" si="934"/>
        <v>136.98630136986301</v>
      </c>
    </row>
    <row r="2396" spans="1:6" s="28" customFormat="1" x14ac:dyDescent="0.2">
      <c r="A2396" s="43">
        <v>411400</v>
      </c>
      <c r="B2396" s="44" t="s">
        <v>360</v>
      </c>
      <c r="C2396" s="53">
        <v>91800</v>
      </c>
      <c r="D2396" s="45">
        <v>100000</v>
      </c>
      <c r="E2396" s="53">
        <v>0</v>
      </c>
      <c r="F2396" s="148">
        <f t="shared" si="934"/>
        <v>108.93246187363835</v>
      </c>
    </row>
    <row r="2397" spans="1:6" s="28" customFormat="1" x14ac:dyDescent="0.2">
      <c r="A2397" s="41">
        <v>412000</v>
      </c>
      <c r="B2397" s="46" t="s">
        <v>479</v>
      </c>
      <c r="C2397" s="40">
        <f>SUM(C2398:C2407)</f>
        <v>1508500</v>
      </c>
      <c r="D2397" s="40">
        <f>SUM(D2398:D2407)</f>
        <v>1648500</v>
      </c>
      <c r="E2397" s="40">
        <f>SUM(E2398:E2407)</f>
        <v>0</v>
      </c>
      <c r="F2397" s="152">
        <f t="shared" si="934"/>
        <v>109.28074245939676</v>
      </c>
    </row>
    <row r="2398" spans="1:6" s="28" customFormat="1" ht="40.5" x14ac:dyDescent="0.2">
      <c r="A2398" s="43">
        <v>412200</v>
      </c>
      <c r="B2398" s="44" t="s">
        <v>488</v>
      </c>
      <c r="C2398" s="53">
        <v>765000</v>
      </c>
      <c r="D2398" s="45">
        <v>795000</v>
      </c>
      <c r="E2398" s="53">
        <v>0</v>
      </c>
      <c r="F2398" s="148">
        <f t="shared" si="934"/>
        <v>103.92156862745099</v>
      </c>
    </row>
    <row r="2399" spans="1:6" s="28" customFormat="1" x14ac:dyDescent="0.2">
      <c r="A2399" s="43">
        <v>412300</v>
      </c>
      <c r="B2399" s="44" t="s">
        <v>362</v>
      </c>
      <c r="C2399" s="53">
        <v>252000</v>
      </c>
      <c r="D2399" s="45">
        <v>270000</v>
      </c>
      <c r="E2399" s="53">
        <v>0</v>
      </c>
      <c r="F2399" s="148">
        <f t="shared" si="934"/>
        <v>107.14285714285714</v>
      </c>
    </row>
    <row r="2400" spans="1:6" s="28" customFormat="1" x14ac:dyDescent="0.2">
      <c r="A2400" s="43">
        <v>412500</v>
      </c>
      <c r="B2400" s="44" t="s">
        <v>364</v>
      </c>
      <c r="C2400" s="53">
        <v>30000</v>
      </c>
      <c r="D2400" s="45">
        <v>30000</v>
      </c>
      <c r="E2400" s="53">
        <v>0</v>
      </c>
      <c r="F2400" s="148">
        <f t="shared" si="934"/>
        <v>100</v>
      </c>
    </row>
    <row r="2401" spans="1:6" s="28" customFormat="1" x14ac:dyDescent="0.2">
      <c r="A2401" s="43">
        <v>412600</v>
      </c>
      <c r="B2401" s="44" t="s">
        <v>489</v>
      </c>
      <c r="C2401" s="53">
        <v>25000</v>
      </c>
      <c r="D2401" s="45">
        <v>25000</v>
      </c>
      <c r="E2401" s="53">
        <v>0</v>
      </c>
      <c r="F2401" s="148">
        <f t="shared" si="934"/>
        <v>100</v>
      </c>
    </row>
    <row r="2402" spans="1:6" s="28" customFormat="1" x14ac:dyDescent="0.2">
      <c r="A2402" s="43">
        <v>412700</v>
      </c>
      <c r="B2402" s="44" t="s">
        <v>476</v>
      </c>
      <c r="C2402" s="53">
        <v>400000</v>
      </c>
      <c r="D2402" s="45">
        <v>490000</v>
      </c>
      <c r="E2402" s="53">
        <v>0</v>
      </c>
      <c r="F2402" s="148">
        <f t="shared" si="934"/>
        <v>122.50000000000001</v>
      </c>
    </row>
    <row r="2403" spans="1:6" s="28" customFormat="1" x14ac:dyDescent="0.2">
      <c r="A2403" s="43">
        <v>412900</v>
      </c>
      <c r="B2403" s="44" t="s">
        <v>888</v>
      </c>
      <c r="C2403" s="53">
        <v>2000</v>
      </c>
      <c r="D2403" s="45">
        <v>2000</v>
      </c>
      <c r="E2403" s="53">
        <v>0</v>
      </c>
      <c r="F2403" s="148">
        <f t="shared" si="934"/>
        <v>100</v>
      </c>
    </row>
    <row r="2404" spans="1:6" s="28" customFormat="1" x14ac:dyDescent="0.2">
      <c r="A2404" s="43">
        <v>412900</v>
      </c>
      <c r="B2404" s="48" t="s">
        <v>703</v>
      </c>
      <c r="C2404" s="53">
        <v>3500</v>
      </c>
      <c r="D2404" s="45">
        <v>3500</v>
      </c>
      <c r="E2404" s="53">
        <v>0</v>
      </c>
      <c r="F2404" s="148">
        <f t="shared" si="934"/>
        <v>100</v>
      </c>
    </row>
    <row r="2405" spans="1:6" s="28" customFormat="1" x14ac:dyDescent="0.2">
      <c r="A2405" s="43">
        <v>412900</v>
      </c>
      <c r="B2405" s="48" t="s">
        <v>721</v>
      </c>
      <c r="C2405" s="53">
        <v>1000</v>
      </c>
      <c r="D2405" s="45">
        <v>1000</v>
      </c>
      <c r="E2405" s="53">
        <v>0</v>
      </c>
      <c r="F2405" s="148">
        <f t="shared" si="934"/>
        <v>100</v>
      </c>
    </row>
    <row r="2406" spans="1:6" s="28" customFormat="1" x14ac:dyDescent="0.2">
      <c r="A2406" s="43">
        <v>412900</v>
      </c>
      <c r="B2406" s="48" t="s">
        <v>722</v>
      </c>
      <c r="C2406" s="53">
        <v>2000</v>
      </c>
      <c r="D2406" s="45">
        <v>2000</v>
      </c>
      <c r="E2406" s="53">
        <v>0</v>
      </c>
      <c r="F2406" s="148">
        <f t="shared" si="934"/>
        <v>100</v>
      </c>
    </row>
    <row r="2407" spans="1:6" s="28" customFormat="1" x14ac:dyDescent="0.2">
      <c r="A2407" s="43">
        <v>412900</v>
      </c>
      <c r="B2407" s="48" t="s">
        <v>723</v>
      </c>
      <c r="C2407" s="53">
        <v>27999.999999999956</v>
      </c>
      <c r="D2407" s="45">
        <v>30000</v>
      </c>
      <c r="E2407" s="53">
        <v>0</v>
      </c>
      <c r="F2407" s="148">
        <f t="shared" si="934"/>
        <v>107.14285714285732</v>
      </c>
    </row>
    <row r="2408" spans="1:6" s="50" customFormat="1" x14ac:dyDescent="0.2">
      <c r="A2408" s="41">
        <v>510000</v>
      </c>
      <c r="B2408" s="46" t="s">
        <v>423</v>
      </c>
      <c r="C2408" s="40">
        <f t="shared" ref="C2408" si="938">C2409</f>
        <v>69999.999999999985</v>
      </c>
      <c r="D2408" s="40">
        <f>D2409</f>
        <v>75000</v>
      </c>
      <c r="E2408" s="40">
        <f t="shared" ref="E2408" si="939">E2409</f>
        <v>0</v>
      </c>
      <c r="F2408" s="152">
        <f t="shared" si="934"/>
        <v>107.14285714285717</v>
      </c>
    </row>
    <row r="2409" spans="1:6" s="50" customFormat="1" x14ac:dyDescent="0.2">
      <c r="A2409" s="41">
        <v>511000</v>
      </c>
      <c r="B2409" s="46" t="s">
        <v>424</v>
      </c>
      <c r="C2409" s="40">
        <f t="shared" ref="C2409" si="940">SUM(C2410:C2411)</f>
        <v>69999.999999999985</v>
      </c>
      <c r="D2409" s="40">
        <f t="shared" ref="D2409" si="941">SUM(D2410:D2411)</f>
        <v>75000</v>
      </c>
      <c r="E2409" s="40">
        <f t="shared" ref="E2409" si="942">SUM(E2410:E2411)</f>
        <v>0</v>
      </c>
      <c r="F2409" s="152">
        <f t="shared" si="934"/>
        <v>107.14285714285717</v>
      </c>
    </row>
    <row r="2410" spans="1:6" s="28" customFormat="1" x14ac:dyDescent="0.2">
      <c r="A2410" s="43">
        <v>511200</v>
      </c>
      <c r="B2410" s="44" t="s">
        <v>426</v>
      </c>
      <c r="C2410" s="53">
        <v>29999.999999999985</v>
      </c>
      <c r="D2410" s="45">
        <v>35000</v>
      </c>
      <c r="E2410" s="53">
        <v>0</v>
      </c>
      <c r="F2410" s="148">
        <f t="shared" si="934"/>
        <v>116.66666666666671</v>
      </c>
    </row>
    <row r="2411" spans="1:6" s="28" customFormat="1" x14ac:dyDescent="0.2">
      <c r="A2411" s="43">
        <v>511300</v>
      </c>
      <c r="B2411" s="44" t="s">
        <v>427</v>
      </c>
      <c r="C2411" s="53">
        <v>40000</v>
      </c>
      <c r="D2411" s="45">
        <v>40000</v>
      </c>
      <c r="E2411" s="53">
        <v>0</v>
      </c>
      <c r="F2411" s="148">
        <f t="shared" si="934"/>
        <v>100</v>
      </c>
    </row>
    <row r="2412" spans="1:6" s="50" customFormat="1" x14ac:dyDescent="0.2">
      <c r="A2412" s="41">
        <v>630000</v>
      </c>
      <c r="B2412" s="46" t="s">
        <v>464</v>
      </c>
      <c r="C2412" s="40">
        <f t="shared" ref="C2412" si="943">C2413+C2416</f>
        <v>651200</v>
      </c>
      <c r="D2412" s="40">
        <f t="shared" ref="D2412" si="944">D2413+D2416</f>
        <v>500000</v>
      </c>
      <c r="E2412" s="40">
        <f t="shared" ref="E2412" si="945">E2413+E2416</f>
        <v>7000000</v>
      </c>
      <c r="F2412" s="152">
        <f t="shared" si="934"/>
        <v>76.781326781326783</v>
      </c>
    </row>
    <row r="2413" spans="1:6" s="50" customFormat="1" x14ac:dyDescent="0.2">
      <c r="A2413" s="41">
        <v>631000</v>
      </c>
      <c r="B2413" s="46" t="s">
        <v>396</v>
      </c>
      <c r="C2413" s="40">
        <f t="shared" ref="C2413" si="946">C2415+C2414</f>
        <v>151200</v>
      </c>
      <c r="D2413" s="40">
        <f t="shared" ref="D2413" si="947">D2415+D2414</f>
        <v>0</v>
      </c>
      <c r="E2413" s="40">
        <f t="shared" ref="E2413" si="948">E2415+E2414</f>
        <v>7000000</v>
      </c>
      <c r="F2413" s="152">
        <f t="shared" si="934"/>
        <v>0</v>
      </c>
    </row>
    <row r="2414" spans="1:6" s="28" customFormat="1" x14ac:dyDescent="0.2">
      <c r="A2414" s="51">
        <v>631200</v>
      </c>
      <c r="B2414" s="44" t="s">
        <v>467</v>
      </c>
      <c r="C2414" s="53">
        <v>0</v>
      </c>
      <c r="D2414" s="45">
        <v>0</v>
      </c>
      <c r="E2414" s="53">
        <v>7000000</v>
      </c>
      <c r="F2414" s="148">
        <v>0</v>
      </c>
    </row>
    <row r="2415" spans="1:6" s="28" customFormat="1" x14ac:dyDescent="0.2">
      <c r="A2415" s="51">
        <v>631900</v>
      </c>
      <c r="B2415" s="44" t="s">
        <v>744</v>
      </c>
      <c r="C2415" s="53">
        <v>151200</v>
      </c>
      <c r="D2415" s="45">
        <v>0</v>
      </c>
      <c r="E2415" s="53">
        <v>0</v>
      </c>
      <c r="F2415" s="148">
        <f>D2415/C2415*100</f>
        <v>0</v>
      </c>
    </row>
    <row r="2416" spans="1:6" s="50" customFormat="1" x14ac:dyDescent="0.2">
      <c r="A2416" s="41">
        <v>638000</v>
      </c>
      <c r="B2416" s="46" t="s">
        <v>397</v>
      </c>
      <c r="C2416" s="40">
        <f t="shared" ref="C2416" si="949">C2417</f>
        <v>500000</v>
      </c>
      <c r="D2416" s="40">
        <f>D2417</f>
        <v>500000</v>
      </c>
      <c r="E2416" s="40">
        <f t="shared" ref="E2416" si="950">E2417</f>
        <v>0</v>
      </c>
      <c r="F2416" s="152">
        <f>D2416/C2416*100</f>
        <v>100</v>
      </c>
    </row>
    <row r="2417" spans="1:6" s="28" customFormat="1" x14ac:dyDescent="0.2">
      <c r="A2417" s="43">
        <v>638100</v>
      </c>
      <c r="B2417" s="44" t="s">
        <v>469</v>
      </c>
      <c r="C2417" s="53">
        <v>500000</v>
      </c>
      <c r="D2417" s="45">
        <v>500000</v>
      </c>
      <c r="E2417" s="53">
        <v>0</v>
      </c>
      <c r="F2417" s="148">
        <f>D2417/C2417*100</f>
        <v>100</v>
      </c>
    </row>
    <row r="2418" spans="1:6" s="28" customFormat="1" x14ac:dyDescent="0.2">
      <c r="A2418" s="82"/>
      <c r="B2418" s="76" t="s">
        <v>646</v>
      </c>
      <c r="C2418" s="80">
        <f>C2391+C2408+C2412</f>
        <v>14275700</v>
      </c>
      <c r="D2418" s="80">
        <f>D2391+D2408+D2412</f>
        <v>14873500</v>
      </c>
      <c r="E2418" s="80">
        <f>E2391+E2408+E2412</f>
        <v>7000000</v>
      </c>
      <c r="F2418" s="153">
        <f>D2418/C2418*100</f>
        <v>104.18753546235911</v>
      </c>
    </row>
    <row r="2419" spans="1:6" s="28" customFormat="1" x14ac:dyDescent="0.2">
      <c r="A2419" s="61"/>
      <c r="B2419" s="39"/>
      <c r="C2419" s="62"/>
      <c r="D2419" s="62"/>
      <c r="E2419" s="62"/>
      <c r="F2419" s="149"/>
    </row>
    <row r="2420" spans="1:6" s="28" customFormat="1" x14ac:dyDescent="0.2">
      <c r="A2420" s="38"/>
      <c r="B2420" s="39"/>
      <c r="C2420" s="45"/>
      <c r="D2420" s="45"/>
      <c r="E2420" s="45"/>
      <c r="F2420" s="147"/>
    </row>
    <row r="2421" spans="1:6" s="28" customFormat="1" x14ac:dyDescent="0.2">
      <c r="A2421" s="43" t="s">
        <v>605</v>
      </c>
      <c r="B2421" s="46"/>
      <c r="C2421" s="45"/>
      <c r="D2421" s="45"/>
      <c r="E2421" s="45"/>
      <c r="F2421" s="147"/>
    </row>
    <row r="2422" spans="1:6" s="28" customFormat="1" x14ac:dyDescent="0.2">
      <c r="A2422" s="43" t="s">
        <v>513</v>
      </c>
      <c r="B2422" s="46"/>
      <c r="C2422" s="45"/>
      <c r="D2422" s="45"/>
      <c r="E2422" s="45"/>
      <c r="F2422" s="147"/>
    </row>
    <row r="2423" spans="1:6" s="28" customFormat="1" x14ac:dyDescent="0.2">
      <c r="A2423" s="43" t="s">
        <v>545</v>
      </c>
      <c r="B2423" s="46"/>
      <c r="C2423" s="45"/>
      <c r="D2423" s="45"/>
      <c r="E2423" s="45"/>
      <c r="F2423" s="147"/>
    </row>
    <row r="2424" spans="1:6" s="28" customFormat="1" x14ac:dyDescent="0.2">
      <c r="A2424" s="43" t="s">
        <v>579</v>
      </c>
      <c r="B2424" s="46"/>
      <c r="C2424" s="45"/>
      <c r="D2424" s="45"/>
      <c r="E2424" s="45"/>
      <c r="F2424" s="147"/>
    </row>
    <row r="2425" spans="1:6" s="28" customFormat="1" x14ac:dyDescent="0.2">
      <c r="A2425" s="43"/>
      <c r="B2425" s="72"/>
      <c r="C2425" s="62"/>
      <c r="D2425" s="62"/>
      <c r="E2425" s="62"/>
      <c r="F2425" s="149"/>
    </row>
    <row r="2426" spans="1:6" s="28" customFormat="1" x14ac:dyDescent="0.2">
      <c r="A2426" s="41">
        <v>410000</v>
      </c>
      <c r="B2426" s="42" t="s">
        <v>357</v>
      </c>
      <c r="C2426" s="40">
        <f t="shared" ref="C2426" si="951">C2427+C2432</f>
        <v>1553100</v>
      </c>
      <c r="D2426" s="40">
        <f t="shared" ref="D2426" si="952">D2427+D2432</f>
        <v>1689000</v>
      </c>
      <c r="E2426" s="40">
        <f t="shared" ref="E2426" si="953">E2427+E2432</f>
        <v>0</v>
      </c>
      <c r="F2426" s="152">
        <f t="shared" ref="F2426:F2443" si="954">D2426/C2426*100</f>
        <v>108.75024145257872</v>
      </c>
    </row>
    <row r="2427" spans="1:6" s="28" customFormat="1" x14ac:dyDescent="0.2">
      <c r="A2427" s="41">
        <v>411000</v>
      </c>
      <c r="B2427" s="42" t="s">
        <v>474</v>
      </c>
      <c r="C2427" s="40">
        <f t="shared" ref="C2427" si="955">SUM(C2428:C2431)</f>
        <v>1336200</v>
      </c>
      <c r="D2427" s="40">
        <f t="shared" ref="D2427" si="956">SUM(D2428:D2431)</f>
        <v>1465000</v>
      </c>
      <c r="E2427" s="40">
        <f t="shared" ref="E2427" si="957">SUM(E2428:E2431)</f>
        <v>0</v>
      </c>
      <c r="F2427" s="152">
        <f t="shared" si="954"/>
        <v>109.63927555755126</v>
      </c>
    </row>
    <row r="2428" spans="1:6" s="28" customFormat="1" x14ac:dyDescent="0.2">
      <c r="A2428" s="43">
        <v>411100</v>
      </c>
      <c r="B2428" s="44" t="s">
        <v>358</v>
      </c>
      <c r="C2428" s="53">
        <v>1233600</v>
      </c>
      <c r="D2428" s="45">
        <v>1350000</v>
      </c>
      <c r="E2428" s="53">
        <v>0</v>
      </c>
      <c r="F2428" s="148">
        <f t="shared" si="954"/>
        <v>109.43579766536966</v>
      </c>
    </row>
    <row r="2429" spans="1:6" s="28" customFormat="1" ht="40.5" x14ac:dyDescent="0.2">
      <c r="A2429" s="43">
        <v>411200</v>
      </c>
      <c r="B2429" s="44" t="s">
        <v>487</v>
      </c>
      <c r="C2429" s="53">
        <v>62000</v>
      </c>
      <c r="D2429" s="45">
        <v>65000</v>
      </c>
      <c r="E2429" s="53">
        <v>0</v>
      </c>
      <c r="F2429" s="148">
        <f t="shared" si="954"/>
        <v>104.83870967741935</v>
      </c>
    </row>
    <row r="2430" spans="1:6" s="28" customFormat="1" ht="40.5" x14ac:dyDescent="0.2">
      <c r="A2430" s="43">
        <v>411300</v>
      </c>
      <c r="B2430" s="44" t="s">
        <v>359</v>
      </c>
      <c r="C2430" s="53">
        <v>10600</v>
      </c>
      <c r="D2430" s="45">
        <v>20000</v>
      </c>
      <c r="E2430" s="53">
        <v>0</v>
      </c>
      <c r="F2430" s="148">
        <f t="shared" si="954"/>
        <v>188.67924528301887</v>
      </c>
    </row>
    <row r="2431" spans="1:6" s="28" customFormat="1" x14ac:dyDescent="0.2">
      <c r="A2431" s="43">
        <v>411400</v>
      </c>
      <c r="B2431" s="44" t="s">
        <v>360</v>
      </c>
      <c r="C2431" s="53">
        <v>30000</v>
      </c>
      <c r="D2431" s="45">
        <v>30000</v>
      </c>
      <c r="E2431" s="53">
        <v>0</v>
      </c>
      <c r="F2431" s="148">
        <f t="shared" si="954"/>
        <v>100</v>
      </c>
    </row>
    <row r="2432" spans="1:6" s="28" customFormat="1" x14ac:dyDescent="0.2">
      <c r="A2432" s="41">
        <v>412000</v>
      </c>
      <c r="B2432" s="46" t="s">
        <v>479</v>
      </c>
      <c r="C2432" s="40">
        <f>SUM(C2433:C2440)</f>
        <v>216900</v>
      </c>
      <c r="D2432" s="40">
        <f>SUM(D2433:D2440)</f>
        <v>224000</v>
      </c>
      <c r="E2432" s="40">
        <f>SUM(E2433:E2440)</f>
        <v>0</v>
      </c>
      <c r="F2432" s="152">
        <f t="shared" si="954"/>
        <v>103.27339787920702</v>
      </c>
    </row>
    <row r="2433" spans="1:6" s="28" customFormat="1" ht="40.5" x14ac:dyDescent="0.2">
      <c r="A2433" s="43">
        <v>412200</v>
      </c>
      <c r="B2433" s="44" t="s">
        <v>488</v>
      </c>
      <c r="C2433" s="53">
        <v>115000</v>
      </c>
      <c r="D2433" s="45">
        <v>119000</v>
      </c>
      <c r="E2433" s="53">
        <v>0</v>
      </c>
      <c r="F2433" s="148">
        <f t="shared" si="954"/>
        <v>103.47826086956522</v>
      </c>
    </row>
    <row r="2434" spans="1:6" s="28" customFormat="1" x14ac:dyDescent="0.2">
      <c r="A2434" s="43">
        <v>412300</v>
      </c>
      <c r="B2434" s="44" t="s">
        <v>362</v>
      </c>
      <c r="C2434" s="53">
        <v>16000</v>
      </c>
      <c r="D2434" s="45">
        <v>16000</v>
      </c>
      <c r="E2434" s="53">
        <v>0</v>
      </c>
      <c r="F2434" s="148">
        <f t="shared" si="954"/>
        <v>100</v>
      </c>
    </row>
    <row r="2435" spans="1:6" s="28" customFormat="1" x14ac:dyDescent="0.2">
      <c r="A2435" s="43">
        <v>412500</v>
      </c>
      <c r="B2435" s="44" t="s">
        <v>364</v>
      </c>
      <c r="C2435" s="53">
        <v>2000</v>
      </c>
      <c r="D2435" s="45">
        <v>2000</v>
      </c>
      <c r="E2435" s="53">
        <v>0</v>
      </c>
      <c r="F2435" s="148">
        <f t="shared" si="954"/>
        <v>100</v>
      </c>
    </row>
    <row r="2436" spans="1:6" s="28" customFormat="1" x14ac:dyDescent="0.2">
      <c r="A2436" s="43">
        <v>412600</v>
      </c>
      <c r="B2436" s="44" t="s">
        <v>489</v>
      </c>
      <c r="C2436" s="53">
        <v>3000</v>
      </c>
      <c r="D2436" s="45">
        <v>3000</v>
      </c>
      <c r="E2436" s="53">
        <v>0</v>
      </c>
      <c r="F2436" s="148">
        <f t="shared" si="954"/>
        <v>100</v>
      </c>
    </row>
    <row r="2437" spans="1:6" s="28" customFormat="1" x14ac:dyDescent="0.2">
      <c r="A2437" s="43">
        <v>412700</v>
      </c>
      <c r="B2437" s="44" t="s">
        <v>476</v>
      </c>
      <c r="C2437" s="53">
        <v>74000</v>
      </c>
      <c r="D2437" s="45">
        <v>80000</v>
      </c>
      <c r="E2437" s="53">
        <v>0</v>
      </c>
      <c r="F2437" s="148">
        <f t="shared" si="954"/>
        <v>108.10810810810811</v>
      </c>
    </row>
    <row r="2438" spans="1:6" s="28" customFormat="1" x14ac:dyDescent="0.2">
      <c r="A2438" s="43">
        <v>412900</v>
      </c>
      <c r="B2438" s="44" t="s">
        <v>888</v>
      </c>
      <c r="C2438" s="53">
        <v>1000</v>
      </c>
      <c r="D2438" s="45">
        <v>1000</v>
      </c>
      <c r="E2438" s="53">
        <v>0</v>
      </c>
      <c r="F2438" s="148">
        <f t="shared" si="954"/>
        <v>100</v>
      </c>
    </row>
    <row r="2439" spans="1:6" s="28" customFormat="1" x14ac:dyDescent="0.2">
      <c r="A2439" s="43">
        <v>412900</v>
      </c>
      <c r="B2439" s="44" t="s">
        <v>703</v>
      </c>
      <c r="C2439" s="53">
        <v>3400</v>
      </c>
      <c r="D2439" s="53">
        <v>0</v>
      </c>
      <c r="E2439" s="53">
        <v>0</v>
      </c>
      <c r="F2439" s="148">
        <f t="shared" si="954"/>
        <v>0</v>
      </c>
    </row>
    <row r="2440" spans="1:6" s="28" customFormat="1" x14ac:dyDescent="0.2">
      <c r="A2440" s="43">
        <v>412900</v>
      </c>
      <c r="B2440" s="48" t="s">
        <v>723</v>
      </c>
      <c r="C2440" s="53">
        <v>2500</v>
      </c>
      <c r="D2440" s="45">
        <v>3000</v>
      </c>
      <c r="E2440" s="53">
        <v>0</v>
      </c>
      <c r="F2440" s="148">
        <f t="shared" si="954"/>
        <v>120</v>
      </c>
    </row>
    <row r="2441" spans="1:6" s="50" customFormat="1" x14ac:dyDescent="0.2">
      <c r="A2441" s="41">
        <v>510000</v>
      </c>
      <c r="B2441" s="46" t="s">
        <v>423</v>
      </c>
      <c r="C2441" s="40">
        <f t="shared" ref="C2441:C2442" si="958">C2442</f>
        <v>5000</v>
      </c>
      <c r="D2441" s="40">
        <f t="shared" ref="D2441:D2442" si="959">D2442</f>
        <v>5000</v>
      </c>
      <c r="E2441" s="40">
        <f t="shared" ref="E2441:E2442" si="960">E2442</f>
        <v>0</v>
      </c>
      <c r="F2441" s="152">
        <f t="shared" si="954"/>
        <v>100</v>
      </c>
    </row>
    <row r="2442" spans="1:6" s="50" customFormat="1" x14ac:dyDescent="0.2">
      <c r="A2442" s="41">
        <v>511000</v>
      </c>
      <c r="B2442" s="46" t="s">
        <v>424</v>
      </c>
      <c r="C2442" s="40">
        <f t="shared" si="958"/>
        <v>5000</v>
      </c>
      <c r="D2442" s="40">
        <f t="shared" si="959"/>
        <v>5000</v>
      </c>
      <c r="E2442" s="40">
        <f t="shared" si="960"/>
        <v>0</v>
      </c>
      <c r="F2442" s="152">
        <f t="shared" si="954"/>
        <v>100</v>
      </c>
    </row>
    <row r="2443" spans="1:6" s="28" customFormat="1" x14ac:dyDescent="0.2">
      <c r="A2443" s="43">
        <v>511300</v>
      </c>
      <c r="B2443" s="44" t="s">
        <v>427</v>
      </c>
      <c r="C2443" s="53">
        <v>5000</v>
      </c>
      <c r="D2443" s="45">
        <v>5000</v>
      </c>
      <c r="E2443" s="53">
        <v>0</v>
      </c>
      <c r="F2443" s="148">
        <f t="shared" si="954"/>
        <v>100</v>
      </c>
    </row>
    <row r="2444" spans="1:6" s="50" customFormat="1" x14ac:dyDescent="0.2">
      <c r="A2444" s="41">
        <v>630000</v>
      </c>
      <c r="B2444" s="46" t="s">
        <v>464</v>
      </c>
      <c r="C2444" s="40">
        <f t="shared" ref="C2444" si="961">C2445</f>
        <v>0</v>
      </c>
      <c r="D2444" s="40">
        <f>D2445</f>
        <v>0</v>
      </c>
      <c r="E2444" s="40">
        <f t="shared" ref="E2444" si="962">E2445</f>
        <v>328000</v>
      </c>
      <c r="F2444" s="152">
        <v>0</v>
      </c>
    </row>
    <row r="2445" spans="1:6" s="50" customFormat="1" x14ac:dyDescent="0.2">
      <c r="A2445" s="41">
        <v>631000</v>
      </c>
      <c r="B2445" s="46" t="s">
        <v>396</v>
      </c>
      <c r="C2445" s="40">
        <f>0+C2446</f>
        <v>0</v>
      </c>
      <c r="D2445" s="40">
        <f>0+D2446</f>
        <v>0</v>
      </c>
      <c r="E2445" s="40">
        <f>0+E2446</f>
        <v>328000</v>
      </c>
      <c r="F2445" s="152">
        <v>0</v>
      </c>
    </row>
    <row r="2446" spans="1:6" s="28" customFormat="1" x14ac:dyDescent="0.2">
      <c r="A2446" s="51">
        <v>631200</v>
      </c>
      <c r="B2446" s="44" t="s">
        <v>467</v>
      </c>
      <c r="C2446" s="53">
        <v>0</v>
      </c>
      <c r="D2446" s="45">
        <v>0</v>
      </c>
      <c r="E2446" s="53">
        <v>328000</v>
      </c>
      <c r="F2446" s="148">
        <v>0</v>
      </c>
    </row>
    <row r="2447" spans="1:6" s="28" customFormat="1" x14ac:dyDescent="0.2">
      <c r="A2447" s="82"/>
      <c r="B2447" s="76" t="s">
        <v>646</v>
      </c>
      <c r="C2447" s="80">
        <f>C2426+C2441+C2444</f>
        <v>1558100</v>
      </c>
      <c r="D2447" s="80">
        <f>D2426+D2441+D2444</f>
        <v>1694000</v>
      </c>
      <c r="E2447" s="80">
        <f>E2426+E2441+E2444</f>
        <v>328000</v>
      </c>
      <c r="F2447" s="153">
        <f>D2447/C2447*100</f>
        <v>108.72216160708554</v>
      </c>
    </row>
    <row r="2448" spans="1:6" s="28" customFormat="1" x14ac:dyDescent="0.2">
      <c r="A2448" s="61"/>
      <c r="B2448" s="39"/>
      <c r="C2448" s="45"/>
      <c r="D2448" s="45"/>
      <c r="E2448" s="45"/>
      <c r="F2448" s="147"/>
    </row>
    <row r="2449" spans="1:6" s="28" customFormat="1" x14ac:dyDescent="0.2">
      <c r="A2449" s="43" t="s">
        <v>606</v>
      </c>
      <c r="B2449" s="46"/>
      <c r="C2449" s="45"/>
      <c r="D2449" s="45"/>
      <c r="E2449" s="45"/>
      <c r="F2449" s="147"/>
    </row>
    <row r="2450" spans="1:6" s="28" customFormat="1" x14ac:dyDescent="0.2">
      <c r="A2450" s="43" t="s">
        <v>513</v>
      </c>
      <c r="B2450" s="46"/>
      <c r="C2450" s="45"/>
      <c r="D2450" s="45"/>
      <c r="E2450" s="45"/>
      <c r="F2450" s="147"/>
    </row>
    <row r="2451" spans="1:6" s="28" customFormat="1" x14ac:dyDescent="0.2">
      <c r="A2451" s="43" t="s">
        <v>546</v>
      </c>
      <c r="B2451" s="46"/>
      <c r="C2451" s="45"/>
      <c r="D2451" s="45"/>
      <c r="E2451" s="45"/>
      <c r="F2451" s="147"/>
    </row>
    <row r="2452" spans="1:6" s="28" customFormat="1" x14ac:dyDescent="0.2">
      <c r="A2452" s="43" t="s">
        <v>579</v>
      </c>
      <c r="B2452" s="46"/>
      <c r="C2452" s="45"/>
      <c r="D2452" s="45"/>
      <c r="E2452" s="45"/>
      <c r="F2452" s="147"/>
    </row>
    <row r="2453" spans="1:6" s="28" customFormat="1" x14ac:dyDescent="0.2">
      <c r="A2453" s="43"/>
      <c r="B2453" s="72"/>
      <c r="C2453" s="62"/>
      <c r="D2453" s="62"/>
      <c r="E2453" s="62"/>
      <c r="F2453" s="149"/>
    </row>
    <row r="2454" spans="1:6" s="28" customFormat="1" x14ac:dyDescent="0.2">
      <c r="A2454" s="41">
        <v>410000</v>
      </c>
      <c r="B2454" s="42" t="s">
        <v>357</v>
      </c>
      <c r="C2454" s="40">
        <f t="shared" ref="C2454" si="963">C2455+C2460</f>
        <v>1513000</v>
      </c>
      <c r="D2454" s="40">
        <f t="shared" ref="D2454" si="964">D2455+D2460</f>
        <v>1611800</v>
      </c>
      <c r="E2454" s="40">
        <f t="shared" ref="E2454" si="965">E2455+E2460</f>
        <v>0</v>
      </c>
      <c r="F2454" s="152">
        <f t="shared" ref="F2454:F2475" si="966">D2454/C2454*100</f>
        <v>106.5300727032386</v>
      </c>
    </row>
    <row r="2455" spans="1:6" s="28" customFormat="1" x14ac:dyDescent="0.2">
      <c r="A2455" s="41">
        <v>411000</v>
      </c>
      <c r="B2455" s="42" t="s">
        <v>474</v>
      </c>
      <c r="C2455" s="40">
        <f t="shared" ref="C2455" si="967">SUM(C2456:C2459)</f>
        <v>1305500</v>
      </c>
      <c r="D2455" s="40">
        <f t="shared" ref="D2455" si="968">SUM(D2456:D2459)</f>
        <v>1386000</v>
      </c>
      <c r="E2455" s="40">
        <f t="shared" ref="E2455" si="969">SUM(E2456:E2459)</f>
        <v>0</v>
      </c>
      <c r="F2455" s="152">
        <f t="shared" si="966"/>
        <v>106.1662198391421</v>
      </c>
    </row>
    <row r="2456" spans="1:6" s="28" customFormat="1" x14ac:dyDescent="0.2">
      <c r="A2456" s="43">
        <v>411100</v>
      </c>
      <c r="B2456" s="44" t="s">
        <v>358</v>
      </c>
      <c r="C2456" s="53">
        <v>1196000</v>
      </c>
      <c r="D2456" s="45">
        <v>1260000</v>
      </c>
      <c r="E2456" s="53">
        <v>0</v>
      </c>
      <c r="F2456" s="148">
        <f t="shared" si="966"/>
        <v>105.35117056856187</v>
      </c>
    </row>
    <row r="2457" spans="1:6" s="28" customFormat="1" ht="40.5" x14ac:dyDescent="0.2">
      <c r="A2457" s="43">
        <v>411200</v>
      </c>
      <c r="B2457" s="44" t="s">
        <v>487</v>
      </c>
      <c r="C2457" s="53">
        <v>54000</v>
      </c>
      <c r="D2457" s="45">
        <v>60000</v>
      </c>
      <c r="E2457" s="53">
        <v>0</v>
      </c>
      <c r="F2457" s="148">
        <f t="shared" si="966"/>
        <v>111.11111111111111</v>
      </c>
    </row>
    <row r="2458" spans="1:6" s="28" customFormat="1" ht="40.5" x14ac:dyDescent="0.2">
      <c r="A2458" s="43">
        <v>411300</v>
      </c>
      <c r="B2458" s="44" t="s">
        <v>359</v>
      </c>
      <c r="C2458" s="53">
        <v>39500</v>
      </c>
      <c r="D2458" s="45">
        <v>50000</v>
      </c>
      <c r="E2458" s="53">
        <v>0</v>
      </c>
      <c r="F2458" s="148">
        <f t="shared" si="966"/>
        <v>126.58227848101266</v>
      </c>
    </row>
    <row r="2459" spans="1:6" s="28" customFormat="1" x14ac:dyDescent="0.2">
      <c r="A2459" s="43">
        <v>411400</v>
      </c>
      <c r="B2459" s="44" t="s">
        <v>360</v>
      </c>
      <c r="C2459" s="53">
        <v>16000</v>
      </c>
      <c r="D2459" s="45">
        <v>16000</v>
      </c>
      <c r="E2459" s="53">
        <v>0</v>
      </c>
      <c r="F2459" s="148">
        <f t="shared" si="966"/>
        <v>100</v>
      </c>
    </row>
    <row r="2460" spans="1:6" s="28" customFormat="1" x14ac:dyDescent="0.2">
      <c r="A2460" s="41">
        <v>412000</v>
      </c>
      <c r="B2460" s="46" t="s">
        <v>479</v>
      </c>
      <c r="C2460" s="40">
        <f>SUM(C2461:C2470)</f>
        <v>207500</v>
      </c>
      <c r="D2460" s="40">
        <f>SUM(D2461:D2470)</f>
        <v>225800</v>
      </c>
      <c r="E2460" s="40">
        <f>SUM(E2461:E2470)</f>
        <v>0</v>
      </c>
      <c r="F2460" s="152">
        <f t="shared" si="966"/>
        <v>108.81927710843374</v>
      </c>
    </row>
    <row r="2461" spans="1:6" s="28" customFormat="1" ht="40.5" x14ac:dyDescent="0.2">
      <c r="A2461" s="43">
        <v>412200</v>
      </c>
      <c r="B2461" s="44" t="s">
        <v>488</v>
      </c>
      <c r="C2461" s="53">
        <v>120000</v>
      </c>
      <c r="D2461" s="45">
        <v>126000</v>
      </c>
      <c r="E2461" s="53">
        <v>0</v>
      </c>
      <c r="F2461" s="148">
        <f t="shared" si="966"/>
        <v>105</v>
      </c>
    </row>
    <row r="2462" spans="1:6" s="28" customFormat="1" x14ac:dyDescent="0.2">
      <c r="A2462" s="43">
        <v>412300</v>
      </c>
      <c r="B2462" s="44" t="s">
        <v>362</v>
      </c>
      <c r="C2462" s="53">
        <v>23999.999999999993</v>
      </c>
      <c r="D2462" s="45">
        <v>23999.999999999993</v>
      </c>
      <c r="E2462" s="53">
        <v>0</v>
      </c>
      <c r="F2462" s="148">
        <f t="shared" si="966"/>
        <v>100</v>
      </c>
    </row>
    <row r="2463" spans="1:6" s="28" customFormat="1" x14ac:dyDescent="0.2">
      <c r="A2463" s="43">
        <v>412500</v>
      </c>
      <c r="B2463" s="44" t="s">
        <v>364</v>
      </c>
      <c r="C2463" s="53">
        <v>5000</v>
      </c>
      <c r="D2463" s="45">
        <v>5000</v>
      </c>
      <c r="E2463" s="53">
        <v>0</v>
      </c>
      <c r="F2463" s="148">
        <f t="shared" si="966"/>
        <v>100</v>
      </c>
    </row>
    <row r="2464" spans="1:6" s="28" customFormat="1" x14ac:dyDescent="0.2">
      <c r="A2464" s="43">
        <v>412600</v>
      </c>
      <c r="B2464" s="44" t="s">
        <v>489</v>
      </c>
      <c r="C2464" s="53">
        <v>3300</v>
      </c>
      <c r="D2464" s="45">
        <v>3300</v>
      </c>
      <c r="E2464" s="53">
        <v>0</v>
      </c>
      <c r="F2464" s="148">
        <f t="shared" si="966"/>
        <v>100</v>
      </c>
    </row>
    <row r="2465" spans="1:6" s="28" customFormat="1" x14ac:dyDescent="0.2">
      <c r="A2465" s="43">
        <v>412700</v>
      </c>
      <c r="B2465" s="44" t="s">
        <v>476</v>
      </c>
      <c r="C2465" s="53">
        <v>48000</v>
      </c>
      <c r="D2465" s="45">
        <v>60000</v>
      </c>
      <c r="E2465" s="53">
        <v>0</v>
      </c>
      <c r="F2465" s="148">
        <f t="shared" si="966"/>
        <v>125</v>
      </c>
    </row>
    <row r="2466" spans="1:6" s="28" customFormat="1" x14ac:dyDescent="0.2">
      <c r="A2466" s="43">
        <v>412900</v>
      </c>
      <c r="B2466" s="44" t="s">
        <v>888</v>
      </c>
      <c r="C2466" s="53">
        <v>1700</v>
      </c>
      <c r="D2466" s="45">
        <v>1000</v>
      </c>
      <c r="E2466" s="53">
        <v>0</v>
      </c>
      <c r="F2466" s="148">
        <f t="shared" si="966"/>
        <v>58.82352941176471</v>
      </c>
    </row>
    <row r="2467" spans="1:6" s="28" customFormat="1" x14ac:dyDescent="0.2">
      <c r="A2467" s="43">
        <v>412900</v>
      </c>
      <c r="B2467" s="48" t="s">
        <v>703</v>
      </c>
      <c r="C2467" s="53">
        <v>1200</v>
      </c>
      <c r="D2467" s="45">
        <v>1200</v>
      </c>
      <c r="E2467" s="53">
        <v>0</v>
      </c>
      <c r="F2467" s="148">
        <f t="shared" si="966"/>
        <v>100</v>
      </c>
    </row>
    <row r="2468" spans="1:6" s="28" customFormat="1" x14ac:dyDescent="0.2">
      <c r="A2468" s="43">
        <v>412900</v>
      </c>
      <c r="B2468" s="48" t="s">
        <v>721</v>
      </c>
      <c r="C2468" s="53">
        <v>500</v>
      </c>
      <c r="D2468" s="45">
        <v>500</v>
      </c>
      <c r="E2468" s="53">
        <v>0</v>
      </c>
      <c r="F2468" s="148">
        <f t="shared" si="966"/>
        <v>100</v>
      </c>
    </row>
    <row r="2469" spans="1:6" s="28" customFormat="1" x14ac:dyDescent="0.2">
      <c r="A2469" s="43">
        <v>412900</v>
      </c>
      <c r="B2469" s="48" t="s">
        <v>722</v>
      </c>
      <c r="C2469" s="53">
        <v>1300</v>
      </c>
      <c r="D2469" s="45">
        <v>1300</v>
      </c>
      <c r="E2469" s="53">
        <v>0</v>
      </c>
      <c r="F2469" s="148">
        <f t="shared" si="966"/>
        <v>100</v>
      </c>
    </row>
    <row r="2470" spans="1:6" s="28" customFormat="1" x14ac:dyDescent="0.2">
      <c r="A2470" s="43">
        <v>412900</v>
      </c>
      <c r="B2470" s="48" t="s">
        <v>723</v>
      </c>
      <c r="C2470" s="53">
        <v>2500</v>
      </c>
      <c r="D2470" s="45">
        <v>3500</v>
      </c>
      <c r="E2470" s="53">
        <v>0</v>
      </c>
      <c r="F2470" s="148">
        <f t="shared" si="966"/>
        <v>140</v>
      </c>
    </row>
    <row r="2471" spans="1:6" s="50" customFormat="1" x14ac:dyDescent="0.2">
      <c r="A2471" s="41">
        <v>510000</v>
      </c>
      <c r="B2471" s="46" t="s">
        <v>423</v>
      </c>
      <c r="C2471" s="40">
        <f>C2472+0</f>
        <v>8000</v>
      </c>
      <c r="D2471" s="40">
        <f>D2472+0</f>
        <v>21000</v>
      </c>
      <c r="E2471" s="40">
        <f>E2472+0</f>
        <v>0</v>
      </c>
      <c r="F2471" s="152">
        <f t="shared" si="966"/>
        <v>262.5</v>
      </c>
    </row>
    <row r="2472" spans="1:6" s="50" customFormat="1" x14ac:dyDescent="0.2">
      <c r="A2472" s="41">
        <v>511000</v>
      </c>
      <c r="B2472" s="46" t="s">
        <v>424</v>
      </c>
      <c r="C2472" s="40">
        <f>SUM(C2473:C2474)</f>
        <v>8000</v>
      </c>
      <c r="D2472" s="40">
        <f>SUM(D2473:D2474)</f>
        <v>21000</v>
      </c>
      <c r="E2472" s="40">
        <f>SUM(E2473:E2474)</f>
        <v>0</v>
      </c>
      <c r="F2472" s="152">
        <f t="shared" si="966"/>
        <v>262.5</v>
      </c>
    </row>
    <row r="2473" spans="1:6" s="28" customFormat="1" x14ac:dyDescent="0.2">
      <c r="A2473" s="43">
        <v>511200</v>
      </c>
      <c r="B2473" s="44" t="s">
        <v>426</v>
      </c>
      <c r="C2473" s="53">
        <v>400</v>
      </c>
      <c r="D2473" s="45">
        <v>1000</v>
      </c>
      <c r="E2473" s="53">
        <v>0</v>
      </c>
      <c r="F2473" s="148">
        <f t="shared" si="966"/>
        <v>250</v>
      </c>
    </row>
    <row r="2474" spans="1:6" s="28" customFormat="1" x14ac:dyDescent="0.2">
      <c r="A2474" s="43">
        <v>511300</v>
      </c>
      <c r="B2474" s="44" t="s">
        <v>427</v>
      </c>
      <c r="C2474" s="53">
        <v>7600</v>
      </c>
      <c r="D2474" s="45">
        <v>20000</v>
      </c>
      <c r="E2474" s="53">
        <v>0</v>
      </c>
      <c r="F2474" s="148">
        <f t="shared" si="966"/>
        <v>263.15789473684214</v>
      </c>
    </row>
    <row r="2475" spans="1:6" s="50" customFormat="1" x14ac:dyDescent="0.2">
      <c r="A2475" s="41">
        <v>630000</v>
      </c>
      <c r="B2475" s="46" t="s">
        <v>464</v>
      </c>
      <c r="C2475" s="40">
        <f>C2476+C2478</f>
        <v>20000</v>
      </c>
      <c r="D2475" s="40">
        <f>D2476+D2478</f>
        <v>20000</v>
      </c>
      <c r="E2475" s="40">
        <f>E2476+E2478</f>
        <v>1500000</v>
      </c>
      <c r="F2475" s="152">
        <f t="shared" si="966"/>
        <v>100</v>
      </c>
    </row>
    <row r="2476" spans="1:6" s="50" customFormat="1" x14ac:dyDescent="0.2">
      <c r="A2476" s="41">
        <v>631000</v>
      </c>
      <c r="B2476" s="46" t="s">
        <v>396</v>
      </c>
      <c r="C2476" s="40">
        <f>0+C2477</f>
        <v>0</v>
      </c>
      <c r="D2476" s="40">
        <f>0+D2477</f>
        <v>0</v>
      </c>
      <c r="E2476" s="40">
        <f>0+E2477</f>
        <v>1500000</v>
      </c>
      <c r="F2476" s="152">
        <v>0</v>
      </c>
    </row>
    <row r="2477" spans="1:6" s="28" customFormat="1" x14ac:dyDescent="0.2">
      <c r="A2477" s="51">
        <v>631200</v>
      </c>
      <c r="B2477" s="44" t="s">
        <v>467</v>
      </c>
      <c r="C2477" s="53">
        <v>0</v>
      </c>
      <c r="D2477" s="45">
        <v>0</v>
      </c>
      <c r="E2477" s="53">
        <v>1500000</v>
      </c>
      <c r="F2477" s="148">
        <v>0</v>
      </c>
    </row>
    <row r="2478" spans="1:6" s="50" customFormat="1" x14ac:dyDescent="0.2">
      <c r="A2478" s="41">
        <v>638000</v>
      </c>
      <c r="B2478" s="46" t="s">
        <v>397</v>
      </c>
      <c r="C2478" s="40">
        <f t="shared" ref="C2478" si="970">C2479</f>
        <v>20000</v>
      </c>
      <c r="D2478" s="40">
        <f>D2479</f>
        <v>20000</v>
      </c>
      <c r="E2478" s="40">
        <f t="shared" ref="E2478" si="971">E2479</f>
        <v>0</v>
      </c>
      <c r="F2478" s="152">
        <f>D2478/C2478*100</f>
        <v>100</v>
      </c>
    </row>
    <row r="2479" spans="1:6" s="28" customFormat="1" x14ac:dyDescent="0.2">
      <c r="A2479" s="43">
        <v>638100</v>
      </c>
      <c r="B2479" s="44" t="s">
        <v>469</v>
      </c>
      <c r="C2479" s="53">
        <v>20000</v>
      </c>
      <c r="D2479" s="45">
        <v>20000</v>
      </c>
      <c r="E2479" s="53">
        <v>0</v>
      </c>
      <c r="F2479" s="148">
        <f>D2479/C2479*100</f>
        <v>100</v>
      </c>
    </row>
    <row r="2480" spans="1:6" s="28" customFormat="1" x14ac:dyDescent="0.2">
      <c r="A2480" s="82"/>
      <c r="B2480" s="76" t="s">
        <v>646</v>
      </c>
      <c r="C2480" s="80">
        <f>C2454+C2471+C2475</f>
        <v>1541000</v>
      </c>
      <c r="D2480" s="80">
        <f>D2454+D2471+D2475</f>
        <v>1652800</v>
      </c>
      <c r="E2480" s="80">
        <f>E2454+E2471+E2475</f>
        <v>1500000</v>
      </c>
      <c r="F2480" s="153">
        <f>D2480/C2480*100</f>
        <v>107.255029201817</v>
      </c>
    </row>
    <row r="2481" spans="1:6" s="28" customFormat="1" x14ac:dyDescent="0.2">
      <c r="A2481" s="61"/>
      <c r="B2481" s="39"/>
      <c r="C2481" s="62"/>
      <c r="D2481" s="62"/>
      <c r="E2481" s="62"/>
      <c r="F2481" s="149"/>
    </row>
    <row r="2482" spans="1:6" s="28" customFormat="1" x14ac:dyDescent="0.2">
      <c r="A2482" s="38"/>
      <c r="B2482" s="39"/>
      <c r="C2482" s="45"/>
      <c r="D2482" s="45"/>
      <c r="E2482" s="45"/>
      <c r="F2482" s="147"/>
    </row>
    <row r="2483" spans="1:6" s="28" customFormat="1" x14ac:dyDescent="0.2">
      <c r="A2483" s="43" t="s">
        <v>607</v>
      </c>
      <c r="B2483" s="46"/>
      <c r="C2483" s="45"/>
      <c r="D2483" s="45"/>
      <c r="E2483" s="45"/>
      <c r="F2483" s="147"/>
    </row>
    <row r="2484" spans="1:6" s="28" customFormat="1" x14ac:dyDescent="0.2">
      <c r="A2484" s="43" t="s">
        <v>513</v>
      </c>
      <c r="B2484" s="46"/>
      <c r="C2484" s="45"/>
      <c r="D2484" s="45"/>
      <c r="E2484" s="45"/>
      <c r="F2484" s="147"/>
    </row>
    <row r="2485" spans="1:6" s="28" customFormat="1" x14ac:dyDescent="0.2">
      <c r="A2485" s="43" t="s">
        <v>547</v>
      </c>
      <c r="B2485" s="46"/>
      <c r="C2485" s="45"/>
      <c r="D2485" s="45"/>
      <c r="E2485" s="45"/>
      <c r="F2485" s="147"/>
    </row>
    <row r="2486" spans="1:6" s="28" customFormat="1" x14ac:dyDescent="0.2">
      <c r="A2486" s="43" t="s">
        <v>579</v>
      </c>
      <c r="B2486" s="46"/>
      <c r="C2486" s="45"/>
      <c r="D2486" s="45"/>
      <c r="E2486" s="45"/>
      <c r="F2486" s="147"/>
    </row>
    <row r="2487" spans="1:6" s="28" customFormat="1" x14ac:dyDescent="0.2">
      <c r="A2487" s="43"/>
      <c r="B2487" s="72"/>
      <c r="C2487" s="62"/>
      <c r="D2487" s="62"/>
      <c r="E2487" s="62"/>
      <c r="F2487" s="149"/>
    </row>
    <row r="2488" spans="1:6" s="28" customFormat="1" x14ac:dyDescent="0.2">
      <c r="A2488" s="41">
        <v>410000</v>
      </c>
      <c r="B2488" s="42" t="s">
        <v>357</v>
      </c>
      <c r="C2488" s="40">
        <f t="shared" ref="C2488" si="972">C2489+C2494</f>
        <v>2552500.0000000005</v>
      </c>
      <c r="D2488" s="40">
        <f t="shared" ref="D2488" si="973">D2489+D2494</f>
        <v>2739700</v>
      </c>
      <c r="E2488" s="40">
        <f t="shared" ref="E2488" si="974">E2489+E2494</f>
        <v>0</v>
      </c>
      <c r="F2488" s="152">
        <f t="shared" ref="F2488:F2508" si="975">D2488/C2488*100</f>
        <v>107.33398628795297</v>
      </c>
    </row>
    <row r="2489" spans="1:6" s="28" customFormat="1" x14ac:dyDescent="0.2">
      <c r="A2489" s="41">
        <v>411000</v>
      </c>
      <c r="B2489" s="42" t="s">
        <v>474</v>
      </c>
      <c r="C2489" s="40">
        <f t="shared" ref="C2489" si="976">SUM(C2490:C2493)</f>
        <v>2155500</v>
      </c>
      <c r="D2489" s="40">
        <f t="shared" ref="D2489" si="977">SUM(D2490:D2493)</f>
        <v>2308500</v>
      </c>
      <c r="E2489" s="40">
        <f t="shared" ref="E2489" si="978">SUM(E2490:E2493)</f>
        <v>0</v>
      </c>
      <c r="F2489" s="152">
        <f t="shared" si="975"/>
        <v>107.098121085595</v>
      </c>
    </row>
    <row r="2490" spans="1:6" s="28" customFormat="1" x14ac:dyDescent="0.2">
      <c r="A2490" s="43">
        <v>411100</v>
      </c>
      <c r="B2490" s="44" t="s">
        <v>358</v>
      </c>
      <c r="C2490" s="53">
        <v>1985000</v>
      </c>
      <c r="D2490" s="45">
        <v>2110000</v>
      </c>
      <c r="E2490" s="53">
        <v>0</v>
      </c>
      <c r="F2490" s="148">
        <f t="shared" si="975"/>
        <v>106.29722921914357</v>
      </c>
    </row>
    <row r="2491" spans="1:6" s="28" customFormat="1" ht="40.5" x14ac:dyDescent="0.2">
      <c r="A2491" s="43">
        <v>411200</v>
      </c>
      <c r="B2491" s="44" t="s">
        <v>487</v>
      </c>
      <c r="C2491" s="53">
        <v>102000</v>
      </c>
      <c r="D2491" s="45">
        <v>110000</v>
      </c>
      <c r="E2491" s="53">
        <v>0</v>
      </c>
      <c r="F2491" s="148">
        <f t="shared" si="975"/>
        <v>107.84313725490196</v>
      </c>
    </row>
    <row r="2492" spans="1:6" s="28" customFormat="1" ht="40.5" x14ac:dyDescent="0.2">
      <c r="A2492" s="43">
        <v>411300</v>
      </c>
      <c r="B2492" s="44" t="s">
        <v>359</v>
      </c>
      <c r="C2492" s="53">
        <v>30000</v>
      </c>
      <c r="D2492" s="45">
        <v>50000</v>
      </c>
      <c r="E2492" s="53">
        <v>0</v>
      </c>
      <c r="F2492" s="148">
        <f t="shared" si="975"/>
        <v>166.66666666666669</v>
      </c>
    </row>
    <row r="2493" spans="1:6" s="28" customFormat="1" x14ac:dyDescent="0.2">
      <c r="A2493" s="43">
        <v>411400</v>
      </c>
      <c r="B2493" s="44" t="s">
        <v>360</v>
      </c>
      <c r="C2493" s="53">
        <v>38500</v>
      </c>
      <c r="D2493" s="45">
        <v>38500</v>
      </c>
      <c r="E2493" s="53">
        <v>0</v>
      </c>
      <c r="F2493" s="148">
        <f t="shared" si="975"/>
        <v>100</v>
      </c>
    </row>
    <row r="2494" spans="1:6" s="28" customFormat="1" x14ac:dyDescent="0.2">
      <c r="A2494" s="41">
        <v>412000</v>
      </c>
      <c r="B2494" s="46" t="s">
        <v>479</v>
      </c>
      <c r="C2494" s="40">
        <f>SUM(C2495:C2504)</f>
        <v>397000.00000000035</v>
      </c>
      <c r="D2494" s="40">
        <f>SUM(D2495:D2504)</f>
        <v>431200</v>
      </c>
      <c r="E2494" s="40">
        <f>SUM(E2495:E2504)</f>
        <v>0</v>
      </c>
      <c r="F2494" s="152">
        <f t="shared" si="975"/>
        <v>108.61460957178832</v>
      </c>
    </row>
    <row r="2495" spans="1:6" s="28" customFormat="1" ht="40.5" x14ac:dyDescent="0.2">
      <c r="A2495" s="43">
        <v>412200</v>
      </c>
      <c r="B2495" s="44" t="s">
        <v>488</v>
      </c>
      <c r="C2495" s="53">
        <v>200000.00000000035</v>
      </c>
      <c r="D2495" s="45">
        <v>200000</v>
      </c>
      <c r="E2495" s="53">
        <v>0</v>
      </c>
      <c r="F2495" s="148">
        <f t="shared" si="975"/>
        <v>99.999999999999829</v>
      </c>
    </row>
    <row r="2496" spans="1:6" s="28" customFormat="1" x14ac:dyDescent="0.2">
      <c r="A2496" s="43">
        <v>412300</v>
      </c>
      <c r="B2496" s="44" t="s">
        <v>362</v>
      </c>
      <c r="C2496" s="53">
        <v>63000.000000000029</v>
      </c>
      <c r="D2496" s="45">
        <v>62999.999999999993</v>
      </c>
      <c r="E2496" s="53">
        <v>0</v>
      </c>
      <c r="F2496" s="148">
        <f t="shared" si="975"/>
        <v>99.999999999999943</v>
      </c>
    </row>
    <row r="2497" spans="1:6" s="28" customFormat="1" x14ac:dyDescent="0.2">
      <c r="A2497" s="43">
        <v>412500</v>
      </c>
      <c r="B2497" s="44" t="s">
        <v>364</v>
      </c>
      <c r="C2497" s="53">
        <v>8000</v>
      </c>
      <c r="D2497" s="45">
        <v>8000</v>
      </c>
      <c r="E2497" s="53">
        <v>0</v>
      </c>
      <c r="F2497" s="148">
        <f t="shared" si="975"/>
        <v>100</v>
      </c>
    </row>
    <row r="2498" spans="1:6" s="28" customFormat="1" x14ac:dyDescent="0.2">
      <c r="A2498" s="43">
        <v>412600</v>
      </c>
      <c r="B2498" s="44" t="s">
        <v>489</v>
      </c>
      <c r="C2498" s="53">
        <v>24000</v>
      </c>
      <c r="D2498" s="45">
        <v>24000</v>
      </c>
      <c r="E2498" s="53">
        <v>0</v>
      </c>
      <c r="F2498" s="148">
        <f t="shared" si="975"/>
        <v>100</v>
      </c>
    </row>
    <row r="2499" spans="1:6" s="28" customFormat="1" x14ac:dyDescent="0.2">
      <c r="A2499" s="43">
        <v>412700</v>
      </c>
      <c r="B2499" s="44" t="s">
        <v>476</v>
      </c>
      <c r="C2499" s="53">
        <v>91800</v>
      </c>
      <c r="D2499" s="45">
        <v>125000</v>
      </c>
      <c r="E2499" s="53">
        <v>0</v>
      </c>
      <c r="F2499" s="148">
        <f t="shared" si="975"/>
        <v>136.16557734204792</v>
      </c>
    </row>
    <row r="2500" spans="1:6" s="28" customFormat="1" x14ac:dyDescent="0.2">
      <c r="A2500" s="43">
        <v>412900</v>
      </c>
      <c r="B2500" s="48" t="s">
        <v>703</v>
      </c>
      <c r="C2500" s="53">
        <v>2000</v>
      </c>
      <c r="D2500" s="45">
        <v>2000</v>
      </c>
      <c r="E2500" s="53">
        <v>0</v>
      </c>
      <c r="F2500" s="148">
        <f t="shared" si="975"/>
        <v>100</v>
      </c>
    </row>
    <row r="2501" spans="1:6" s="28" customFormat="1" x14ac:dyDescent="0.2">
      <c r="A2501" s="43">
        <v>412900</v>
      </c>
      <c r="B2501" s="48" t="s">
        <v>721</v>
      </c>
      <c r="C2501" s="53">
        <v>1000</v>
      </c>
      <c r="D2501" s="45">
        <v>1000</v>
      </c>
      <c r="E2501" s="53">
        <v>0</v>
      </c>
      <c r="F2501" s="148">
        <f t="shared" si="975"/>
        <v>100</v>
      </c>
    </row>
    <row r="2502" spans="1:6" s="28" customFormat="1" x14ac:dyDescent="0.2">
      <c r="A2502" s="43">
        <v>412900</v>
      </c>
      <c r="B2502" s="48" t="s">
        <v>722</v>
      </c>
      <c r="C2502" s="53">
        <v>3000</v>
      </c>
      <c r="D2502" s="45">
        <v>3000</v>
      </c>
      <c r="E2502" s="53">
        <v>0</v>
      </c>
      <c r="F2502" s="148">
        <f t="shared" si="975"/>
        <v>100</v>
      </c>
    </row>
    <row r="2503" spans="1:6" s="28" customFormat="1" x14ac:dyDescent="0.2">
      <c r="A2503" s="43">
        <v>412900</v>
      </c>
      <c r="B2503" s="48" t="s">
        <v>723</v>
      </c>
      <c r="C2503" s="53">
        <v>4000</v>
      </c>
      <c r="D2503" s="45">
        <v>5000</v>
      </c>
      <c r="E2503" s="53">
        <v>0</v>
      </c>
      <c r="F2503" s="148">
        <f t="shared" si="975"/>
        <v>125</v>
      </c>
    </row>
    <row r="2504" spans="1:6" s="28" customFormat="1" x14ac:dyDescent="0.2">
      <c r="A2504" s="43">
        <v>412900</v>
      </c>
      <c r="B2504" s="44" t="s">
        <v>705</v>
      </c>
      <c r="C2504" s="53">
        <v>200</v>
      </c>
      <c r="D2504" s="45">
        <v>200</v>
      </c>
      <c r="E2504" s="53">
        <v>0</v>
      </c>
      <c r="F2504" s="148">
        <f t="shared" si="975"/>
        <v>100</v>
      </c>
    </row>
    <row r="2505" spans="1:6" s="50" customFormat="1" x14ac:dyDescent="0.2">
      <c r="A2505" s="41">
        <v>510000</v>
      </c>
      <c r="B2505" s="46" t="s">
        <v>423</v>
      </c>
      <c r="C2505" s="40">
        <f t="shared" ref="C2505" si="979">C2506</f>
        <v>10000</v>
      </c>
      <c r="D2505" s="40">
        <f>D2506</f>
        <v>20000</v>
      </c>
      <c r="E2505" s="40">
        <f t="shared" ref="E2505" si="980">E2506</f>
        <v>0</v>
      </c>
      <c r="F2505" s="152">
        <f t="shared" si="975"/>
        <v>200</v>
      </c>
    </row>
    <row r="2506" spans="1:6" s="50" customFormat="1" x14ac:dyDescent="0.2">
      <c r="A2506" s="41">
        <v>511000</v>
      </c>
      <c r="B2506" s="46" t="s">
        <v>424</v>
      </c>
      <c r="C2506" s="40">
        <f>SUM(C2507:C2507)</f>
        <v>10000</v>
      </c>
      <c r="D2506" s="40">
        <f>SUM(D2507:D2507)</f>
        <v>20000</v>
      </c>
      <c r="E2506" s="40">
        <f>SUM(E2507:E2507)</f>
        <v>0</v>
      </c>
      <c r="F2506" s="152">
        <f t="shared" si="975"/>
        <v>200</v>
      </c>
    </row>
    <row r="2507" spans="1:6" s="28" customFormat="1" x14ac:dyDescent="0.2">
      <c r="A2507" s="43">
        <v>511300</v>
      </c>
      <c r="B2507" s="44" t="s">
        <v>427</v>
      </c>
      <c r="C2507" s="53">
        <v>10000</v>
      </c>
      <c r="D2507" s="45">
        <v>20000</v>
      </c>
      <c r="E2507" s="53">
        <v>0</v>
      </c>
      <c r="F2507" s="148">
        <f t="shared" si="975"/>
        <v>200</v>
      </c>
    </row>
    <row r="2508" spans="1:6" s="50" customFormat="1" x14ac:dyDescent="0.2">
      <c r="A2508" s="41">
        <v>630000</v>
      </c>
      <c r="B2508" s="46" t="s">
        <v>464</v>
      </c>
      <c r="C2508" s="40">
        <f>C2509+C2511</f>
        <v>20000</v>
      </c>
      <c r="D2508" s="40">
        <f>D2509+D2511</f>
        <v>20000</v>
      </c>
      <c r="E2508" s="40">
        <f>E2509+E2511</f>
        <v>6000000</v>
      </c>
      <c r="F2508" s="152">
        <f t="shared" si="975"/>
        <v>100</v>
      </c>
    </row>
    <row r="2509" spans="1:6" s="50" customFormat="1" x14ac:dyDescent="0.2">
      <c r="A2509" s="41">
        <v>631000</v>
      </c>
      <c r="B2509" s="46" t="s">
        <v>396</v>
      </c>
      <c r="C2509" s="40">
        <f>0+C2510</f>
        <v>0</v>
      </c>
      <c r="D2509" s="40">
        <f>0+D2510</f>
        <v>0</v>
      </c>
      <c r="E2509" s="40">
        <f>0+E2510</f>
        <v>6000000</v>
      </c>
      <c r="F2509" s="152">
        <v>0</v>
      </c>
    </row>
    <row r="2510" spans="1:6" s="28" customFormat="1" x14ac:dyDescent="0.2">
      <c r="A2510" s="51">
        <v>631200</v>
      </c>
      <c r="B2510" s="44" t="s">
        <v>467</v>
      </c>
      <c r="C2510" s="53">
        <v>0</v>
      </c>
      <c r="D2510" s="45">
        <v>0</v>
      </c>
      <c r="E2510" s="53">
        <v>6000000</v>
      </c>
      <c r="F2510" s="148">
        <v>0</v>
      </c>
    </row>
    <row r="2511" spans="1:6" s="50" customFormat="1" x14ac:dyDescent="0.2">
      <c r="A2511" s="41">
        <v>638000</v>
      </c>
      <c r="B2511" s="46" t="s">
        <v>397</v>
      </c>
      <c r="C2511" s="40">
        <f t="shared" ref="C2511" si="981">C2512</f>
        <v>20000</v>
      </c>
      <c r="D2511" s="40">
        <f>D2512</f>
        <v>20000</v>
      </c>
      <c r="E2511" s="40">
        <f t="shared" ref="E2511" si="982">E2512</f>
        <v>0</v>
      </c>
      <c r="F2511" s="152">
        <f>D2511/C2511*100</f>
        <v>100</v>
      </c>
    </row>
    <row r="2512" spans="1:6" s="28" customFormat="1" x14ac:dyDescent="0.2">
      <c r="A2512" s="43">
        <v>638100</v>
      </c>
      <c r="B2512" s="44" t="s">
        <v>469</v>
      </c>
      <c r="C2512" s="53">
        <v>20000</v>
      </c>
      <c r="D2512" s="45">
        <v>20000</v>
      </c>
      <c r="E2512" s="53">
        <v>0</v>
      </c>
      <c r="F2512" s="148">
        <f>D2512/C2512*100</f>
        <v>100</v>
      </c>
    </row>
    <row r="2513" spans="1:6" s="28" customFormat="1" x14ac:dyDescent="0.2">
      <c r="A2513" s="82"/>
      <c r="B2513" s="76" t="s">
        <v>646</v>
      </c>
      <c r="C2513" s="80">
        <f>C2488+C2505+C2508</f>
        <v>2582500.0000000005</v>
      </c>
      <c r="D2513" s="80">
        <f>D2488+D2505+D2508</f>
        <v>2779700</v>
      </c>
      <c r="E2513" s="80">
        <f>E2488+E2505+E2508</f>
        <v>6000000</v>
      </c>
      <c r="F2513" s="153">
        <f>D2513/C2513*100</f>
        <v>107.63601161665051</v>
      </c>
    </row>
    <row r="2514" spans="1:6" s="28" customFormat="1" x14ac:dyDescent="0.2">
      <c r="A2514" s="61"/>
      <c r="B2514" s="39"/>
      <c r="C2514" s="62"/>
      <c r="D2514" s="62"/>
      <c r="E2514" s="62"/>
      <c r="F2514" s="149"/>
    </row>
    <row r="2515" spans="1:6" s="28" customFormat="1" x14ac:dyDescent="0.2">
      <c r="A2515" s="38"/>
      <c r="B2515" s="39"/>
      <c r="C2515" s="45"/>
      <c r="D2515" s="45"/>
      <c r="E2515" s="45"/>
      <c r="F2515" s="147"/>
    </row>
    <row r="2516" spans="1:6" s="28" customFormat="1" x14ac:dyDescent="0.2">
      <c r="A2516" s="43" t="s">
        <v>608</v>
      </c>
      <c r="B2516" s="46"/>
      <c r="C2516" s="45"/>
      <c r="D2516" s="45"/>
      <c r="E2516" s="45"/>
      <c r="F2516" s="147"/>
    </row>
    <row r="2517" spans="1:6" s="28" customFormat="1" x14ac:dyDescent="0.2">
      <c r="A2517" s="43" t="s">
        <v>513</v>
      </c>
      <c r="B2517" s="46"/>
      <c r="C2517" s="45"/>
      <c r="D2517" s="45"/>
      <c r="E2517" s="45"/>
      <c r="F2517" s="147"/>
    </row>
    <row r="2518" spans="1:6" s="28" customFormat="1" x14ac:dyDescent="0.2">
      <c r="A2518" s="43" t="s">
        <v>548</v>
      </c>
      <c r="B2518" s="46"/>
      <c r="C2518" s="45"/>
      <c r="D2518" s="45"/>
      <c r="E2518" s="45"/>
      <c r="F2518" s="147"/>
    </row>
    <row r="2519" spans="1:6" s="28" customFormat="1" x14ac:dyDescent="0.2">
      <c r="A2519" s="43" t="s">
        <v>579</v>
      </c>
      <c r="B2519" s="46"/>
      <c r="C2519" s="45"/>
      <c r="D2519" s="45"/>
      <c r="E2519" s="45"/>
      <c r="F2519" s="147"/>
    </row>
    <row r="2520" spans="1:6" s="28" customFormat="1" x14ac:dyDescent="0.2">
      <c r="A2520" s="43"/>
      <c r="B2520" s="72"/>
      <c r="C2520" s="62"/>
      <c r="D2520" s="62"/>
      <c r="E2520" s="62"/>
      <c r="F2520" s="149"/>
    </row>
    <row r="2521" spans="1:6" s="28" customFormat="1" x14ac:dyDescent="0.2">
      <c r="A2521" s="41">
        <v>410000</v>
      </c>
      <c r="B2521" s="42" t="s">
        <v>357</v>
      </c>
      <c r="C2521" s="40">
        <f t="shared" ref="C2521" si="983">C2522+C2527</f>
        <v>3166800</v>
      </c>
      <c r="D2521" s="40">
        <f t="shared" ref="D2521" si="984">D2522+D2527</f>
        <v>3324000</v>
      </c>
      <c r="E2521" s="40">
        <f t="shared" ref="E2521" si="985">E2522+E2527</f>
        <v>0</v>
      </c>
      <c r="F2521" s="152">
        <f t="shared" ref="F2521:F2540" si="986">D2521/C2521*100</f>
        <v>104.96400151572564</v>
      </c>
    </row>
    <row r="2522" spans="1:6" s="28" customFormat="1" x14ac:dyDescent="0.2">
      <c r="A2522" s="41">
        <v>411000</v>
      </c>
      <c r="B2522" s="42" t="s">
        <v>474</v>
      </c>
      <c r="C2522" s="40">
        <f t="shared" ref="C2522" si="987">SUM(C2523:C2526)</f>
        <v>2738800</v>
      </c>
      <c r="D2522" s="40">
        <f t="shared" ref="D2522" si="988">SUM(D2523:D2526)</f>
        <v>2865000</v>
      </c>
      <c r="E2522" s="40">
        <f t="shared" ref="E2522" si="989">SUM(E2523:E2526)</f>
        <v>0</v>
      </c>
      <c r="F2522" s="152">
        <f t="shared" si="986"/>
        <v>104.60785745582007</v>
      </c>
    </row>
    <row r="2523" spans="1:6" s="28" customFormat="1" x14ac:dyDescent="0.2">
      <c r="A2523" s="43">
        <v>411100</v>
      </c>
      <c r="B2523" s="44" t="s">
        <v>358</v>
      </c>
      <c r="C2523" s="53">
        <v>2491000</v>
      </c>
      <c r="D2523" s="45">
        <v>2605000</v>
      </c>
      <c r="E2523" s="53">
        <v>0</v>
      </c>
      <c r="F2523" s="148">
        <f t="shared" si="986"/>
        <v>104.57647531112005</v>
      </c>
    </row>
    <row r="2524" spans="1:6" s="28" customFormat="1" ht="40.5" x14ac:dyDescent="0.2">
      <c r="A2524" s="43">
        <v>411200</v>
      </c>
      <c r="B2524" s="44" t="s">
        <v>487</v>
      </c>
      <c r="C2524" s="53">
        <v>130300</v>
      </c>
      <c r="D2524" s="45">
        <v>150000</v>
      </c>
      <c r="E2524" s="53">
        <v>0</v>
      </c>
      <c r="F2524" s="148">
        <f t="shared" si="986"/>
        <v>115.11895625479663</v>
      </c>
    </row>
    <row r="2525" spans="1:6" s="28" customFormat="1" ht="40.5" x14ac:dyDescent="0.2">
      <c r="A2525" s="43">
        <v>411300</v>
      </c>
      <c r="B2525" s="44" t="s">
        <v>359</v>
      </c>
      <c r="C2525" s="53">
        <v>58500</v>
      </c>
      <c r="D2525" s="45">
        <v>60000</v>
      </c>
      <c r="E2525" s="53">
        <v>0</v>
      </c>
      <c r="F2525" s="148">
        <f t="shared" si="986"/>
        <v>102.56410256410255</v>
      </c>
    </row>
    <row r="2526" spans="1:6" s="28" customFormat="1" x14ac:dyDescent="0.2">
      <c r="A2526" s="43">
        <v>411400</v>
      </c>
      <c r="B2526" s="44" t="s">
        <v>360</v>
      </c>
      <c r="C2526" s="53">
        <v>59000</v>
      </c>
      <c r="D2526" s="45">
        <v>50000</v>
      </c>
      <c r="E2526" s="53">
        <v>0</v>
      </c>
      <c r="F2526" s="148">
        <f t="shared" si="986"/>
        <v>84.745762711864401</v>
      </c>
    </row>
    <row r="2527" spans="1:6" s="28" customFormat="1" x14ac:dyDescent="0.2">
      <c r="A2527" s="41">
        <v>412000</v>
      </c>
      <c r="B2527" s="46" t="s">
        <v>479</v>
      </c>
      <c r="C2527" s="40">
        <f>SUM(C2528:C2536)</f>
        <v>428000</v>
      </c>
      <c r="D2527" s="40">
        <f>SUM(D2528:D2536)</f>
        <v>459000</v>
      </c>
      <c r="E2527" s="40">
        <f>SUM(E2528:E2536)</f>
        <v>0</v>
      </c>
      <c r="F2527" s="152">
        <f t="shared" si="986"/>
        <v>107.24299065420561</v>
      </c>
    </row>
    <row r="2528" spans="1:6" s="28" customFormat="1" ht="40.5" x14ac:dyDescent="0.2">
      <c r="A2528" s="43">
        <v>412200</v>
      </c>
      <c r="B2528" s="44" t="s">
        <v>488</v>
      </c>
      <c r="C2528" s="53">
        <v>260000</v>
      </c>
      <c r="D2528" s="45">
        <v>275000</v>
      </c>
      <c r="E2528" s="53">
        <v>0</v>
      </c>
      <c r="F2528" s="148">
        <f t="shared" si="986"/>
        <v>105.76923076923077</v>
      </c>
    </row>
    <row r="2529" spans="1:6" s="28" customFormat="1" x14ac:dyDescent="0.2">
      <c r="A2529" s="43">
        <v>412300</v>
      </c>
      <c r="B2529" s="44" t="s">
        <v>362</v>
      </c>
      <c r="C2529" s="53">
        <v>50000</v>
      </c>
      <c r="D2529" s="45">
        <v>50000</v>
      </c>
      <c r="E2529" s="53">
        <v>0</v>
      </c>
      <c r="F2529" s="148">
        <f t="shared" si="986"/>
        <v>100</v>
      </c>
    </row>
    <row r="2530" spans="1:6" s="28" customFormat="1" x14ac:dyDescent="0.2">
      <c r="A2530" s="43">
        <v>412500</v>
      </c>
      <c r="B2530" s="44" t="s">
        <v>364</v>
      </c>
      <c r="C2530" s="53">
        <v>13000</v>
      </c>
      <c r="D2530" s="45">
        <v>13000</v>
      </c>
      <c r="E2530" s="53">
        <v>0</v>
      </c>
      <c r="F2530" s="148">
        <f t="shared" si="986"/>
        <v>100</v>
      </c>
    </row>
    <row r="2531" spans="1:6" s="28" customFormat="1" x14ac:dyDescent="0.2">
      <c r="A2531" s="43">
        <v>412600</v>
      </c>
      <c r="B2531" s="44" t="s">
        <v>489</v>
      </c>
      <c r="C2531" s="53">
        <v>6000</v>
      </c>
      <c r="D2531" s="45">
        <v>6000</v>
      </c>
      <c r="E2531" s="53">
        <v>0</v>
      </c>
      <c r="F2531" s="148">
        <f t="shared" si="986"/>
        <v>100</v>
      </c>
    </row>
    <row r="2532" spans="1:6" s="28" customFormat="1" x14ac:dyDescent="0.2">
      <c r="A2532" s="43">
        <v>412700</v>
      </c>
      <c r="B2532" s="44" t="s">
        <v>476</v>
      </c>
      <c r="C2532" s="53">
        <v>81000</v>
      </c>
      <c r="D2532" s="45">
        <v>92000</v>
      </c>
      <c r="E2532" s="53">
        <v>0</v>
      </c>
      <c r="F2532" s="148">
        <f t="shared" si="986"/>
        <v>113.58024691358024</v>
      </c>
    </row>
    <row r="2533" spans="1:6" s="28" customFormat="1" x14ac:dyDescent="0.2">
      <c r="A2533" s="43">
        <v>412900</v>
      </c>
      <c r="B2533" s="44" t="s">
        <v>888</v>
      </c>
      <c r="C2533" s="53">
        <v>2000</v>
      </c>
      <c r="D2533" s="45">
        <v>2000</v>
      </c>
      <c r="E2533" s="53">
        <v>0</v>
      </c>
      <c r="F2533" s="148">
        <f t="shared" si="986"/>
        <v>100</v>
      </c>
    </row>
    <row r="2534" spans="1:6" s="28" customFormat="1" x14ac:dyDescent="0.2">
      <c r="A2534" s="43">
        <v>412900</v>
      </c>
      <c r="B2534" s="48" t="s">
        <v>703</v>
      </c>
      <c r="C2534" s="53">
        <v>8000</v>
      </c>
      <c r="D2534" s="45">
        <v>8000</v>
      </c>
      <c r="E2534" s="53">
        <v>0</v>
      </c>
      <c r="F2534" s="148">
        <f t="shared" si="986"/>
        <v>100</v>
      </c>
    </row>
    <row r="2535" spans="1:6" s="28" customFormat="1" x14ac:dyDescent="0.2">
      <c r="A2535" s="43">
        <v>412900</v>
      </c>
      <c r="B2535" s="48" t="s">
        <v>722</v>
      </c>
      <c r="C2535" s="53">
        <v>3000</v>
      </c>
      <c r="D2535" s="45">
        <v>3000</v>
      </c>
      <c r="E2535" s="53">
        <v>0</v>
      </c>
      <c r="F2535" s="148">
        <f t="shared" si="986"/>
        <v>100</v>
      </c>
    </row>
    <row r="2536" spans="1:6" s="28" customFormat="1" x14ac:dyDescent="0.2">
      <c r="A2536" s="43">
        <v>412900</v>
      </c>
      <c r="B2536" s="44" t="s">
        <v>723</v>
      </c>
      <c r="C2536" s="53">
        <v>5000</v>
      </c>
      <c r="D2536" s="45">
        <v>10000</v>
      </c>
      <c r="E2536" s="53">
        <v>0</v>
      </c>
      <c r="F2536" s="148">
        <f t="shared" si="986"/>
        <v>200</v>
      </c>
    </row>
    <row r="2537" spans="1:6" s="50" customFormat="1" x14ac:dyDescent="0.2">
      <c r="A2537" s="41">
        <v>510000</v>
      </c>
      <c r="B2537" s="46" t="s">
        <v>423</v>
      </c>
      <c r="C2537" s="40">
        <f t="shared" ref="C2537:C2538" si="990">C2538</f>
        <v>30000</v>
      </c>
      <c r="D2537" s="40">
        <f t="shared" ref="D2537:D2538" si="991">D2538</f>
        <v>30000</v>
      </c>
      <c r="E2537" s="40">
        <f t="shared" ref="E2537:E2538" si="992">E2538</f>
        <v>0</v>
      </c>
      <c r="F2537" s="152">
        <f t="shared" si="986"/>
        <v>100</v>
      </c>
    </row>
    <row r="2538" spans="1:6" s="50" customFormat="1" x14ac:dyDescent="0.2">
      <c r="A2538" s="41">
        <v>511000</v>
      </c>
      <c r="B2538" s="46" t="s">
        <v>424</v>
      </c>
      <c r="C2538" s="40">
        <f t="shared" si="990"/>
        <v>30000</v>
      </c>
      <c r="D2538" s="40">
        <f t="shared" si="991"/>
        <v>30000</v>
      </c>
      <c r="E2538" s="40">
        <f t="shared" si="992"/>
        <v>0</v>
      </c>
      <c r="F2538" s="152">
        <f t="shared" si="986"/>
        <v>100</v>
      </c>
    </row>
    <row r="2539" spans="1:6" s="28" customFormat="1" x14ac:dyDescent="0.2">
      <c r="A2539" s="43">
        <v>511300</v>
      </c>
      <c r="B2539" s="44" t="s">
        <v>427</v>
      </c>
      <c r="C2539" s="53">
        <v>30000</v>
      </c>
      <c r="D2539" s="45">
        <v>30000</v>
      </c>
      <c r="E2539" s="53">
        <v>0</v>
      </c>
      <c r="F2539" s="148">
        <f t="shared" si="986"/>
        <v>100</v>
      </c>
    </row>
    <row r="2540" spans="1:6" s="50" customFormat="1" x14ac:dyDescent="0.2">
      <c r="A2540" s="41">
        <v>630000</v>
      </c>
      <c r="B2540" s="46" t="s">
        <v>464</v>
      </c>
      <c r="C2540" s="40">
        <f>C2541+C2543</f>
        <v>30000</v>
      </c>
      <c r="D2540" s="40">
        <f>D2541+D2543</f>
        <v>30000</v>
      </c>
      <c r="E2540" s="40">
        <f>E2541+E2543</f>
        <v>6000000</v>
      </c>
      <c r="F2540" s="152">
        <f t="shared" si="986"/>
        <v>100</v>
      </c>
    </row>
    <row r="2541" spans="1:6" s="50" customFormat="1" x14ac:dyDescent="0.2">
      <c r="A2541" s="41">
        <v>631000</v>
      </c>
      <c r="B2541" s="46" t="s">
        <v>396</v>
      </c>
      <c r="C2541" s="40">
        <f>0+C2542</f>
        <v>0</v>
      </c>
      <c r="D2541" s="40">
        <f>0+D2542</f>
        <v>0</v>
      </c>
      <c r="E2541" s="40">
        <f>0+E2542</f>
        <v>6000000</v>
      </c>
      <c r="F2541" s="152">
        <v>0</v>
      </c>
    </row>
    <row r="2542" spans="1:6" s="28" customFormat="1" x14ac:dyDescent="0.2">
      <c r="A2542" s="51">
        <v>631200</v>
      </c>
      <c r="B2542" s="44" t="s">
        <v>467</v>
      </c>
      <c r="C2542" s="53">
        <v>0</v>
      </c>
      <c r="D2542" s="45">
        <v>0</v>
      </c>
      <c r="E2542" s="53">
        <v>6000000</v>
      </c>
      <c r="F2542" s="148">
        <v>0</v>
      </c>
    </row>
    <row r="2543" spans="1:6" s="50" customFormat="1" x14ac:dyDescent="0.2">
      <c r="A2543" s="41">
        <v>638000</v>
      </c>
      <c r="B2543" s="46" t="s">
        <v>397</v>
      </c>
      <c r="C2543" s="40">
        <f t="shared" ref="C2543" si="993">C2544</f>
        <v>30000</v>
      </c>
      <c r="D2543" s="40">
        <f>D2544</f>
        <v>30000</v>
      </c>
      <c r="E2543" s="40">
        <f t="shared" ref="E2543" si="994">E2544</f>
        <v>0</v>
      </c>
      <c r="F2543" s="152">
        <f>D2543/C2543*100</f>
        <v>100</v>
      </c>
    </row>
    <row r="2544" spans="1:6" s="28" customFormat="1" x14ac:dyDescent="0.2">
      <c r="A2544" s="43">
        <v>638100</v>
      </c>
      <c r="B2544" s="44" t="s">
        <v>469</v>
      </c>
      <c r="C2544" s="53">
        <v>30000</v>
      </c>
      <c r="D2544" s="45">
        <v>30000</v>
      </c>
      <c r="E2544" s="53">
        <v>0</v>
      </c>
      <c r="F2544" s="148">
        <f>D2544/C2544*100</f>
        <v>100</v>
      </c>
    </row>
    <row r="2545" spans="1:6" s="28" customFormat="1" x14ac:dyDescent="0.2">
      <c r="A2545" s="82"/>
      <c r="B2545" s="76" t="s">
        <v>646</v>
      </c>
      <c r="C2545" s="80">
        <f>C2521+C2537+C2540</f>
        <v>3226800</v>
      </c>
      <c r="D2545" s="80">
        <f>D2521+D2537+D2540</f>
        <v>3384000</v>
      </c>
      <c r="E2545" s="80">
        <f>E2521+E2537+E2540</f>
        <v>6000000</v>
      </c>
      <c r="F2545" s="153">
        <f>D2545/C2545*100</f>
        <v>104.87169951654892</v>
      </c>
    </row>
    <row r="2546" spans="1:6" s="28" customFormat="1" x14ac:dyDescent="0.2">
      <c r="A2546" s="61"/>
      <c r="B2546" s="39"/>
      <c r="C2546" s="62"/>
      <c r="D2546" s="62"/>
      <c r="E2546" s="62"/>
      <c r="F2546" s="149"/>
    </row>
    <row r="2547" spans="1:6" s="28" customFormat="1" x14ac:dyDescent="0.2">
      <c r="A2547" s="38"/>
      <c r="B2547" s="39"/>
      <c r="C2547" s="45"/>
      <c r="D2547" s="45"/>
      <c r="E2547" s="45"/>
      <c r="F2547" s="147"/>
    </row>
    <row r="2548" spans="1:6" s="28" customFormat="1" x14ac:dyDescent="0.2">
      <c r="A2548" s="43" t="s">
        <v>609</v>
      </c>
      <c r="B2548" s="46"/>
      <c r="C2548" s="45"/>
      <c r="D2548" s="45"/>
      <c r="E2548" s="45"/>
      <c r="F2548" s="147"/>
    </row>
    <row r="2549" spans="1:6" s="28" customFormat="1" x14ac:dyDescent="0.2">
      <c r="A2549" s="43" t="s">
        <v>513</v>
      </c>
      <c r="B2549" s="46"/>
      <c r="C2549" s="45"/>
      <c r="D2549" s="45"/>
      <c r="E2549" s="45"/>
      <c r="F2549" s="147"/>
    </row>
    <row r="2550" spans="1:6" s="28" customFormat="1" x14ac:dyDescent="0.2">
      <c r="A2550" s="43" t="s">
        <v>549</v>
      </c>
      <c r="B2550" s="46"/>
      <c r="C2550" s="45"/>
      <c r="D2550" s="45"/>
      <c r="E2550" s="45"/>
      <c r="F2550" s="147"/>
    </row>
    <row r="2551" spans="1:6" s="28" customFormat="1" x14ac:dyDescent="0.2">
      <c r="A2551" s="43" t="s">
        <v>579</v>
      </c>
      <c r="B2551" s="46"/>
      <c r="C2551" s="45"/>
      <c r="D2551" s="45"/>
      <c r="E2551" s="45"/>
      <c r="F2551" s="147"/>
    </row>
    <row r="2552" spans="1:6" s="28" customFormat="1" x14ac:dyDescent="0.2">
      <c r="A2552" s="43"/>
      <c r="B2552" s="72"/>
      <c r="C2552" s="62"/>
      <c r="D2552" s="62"/>
      <c r="E2552" s="62"/>
      <c r="F2552" s="149"/>
    </row>
    <row r="2553" spans="1:6" s="28" customFormat="1" x14ac:dyDescent="0.2">
      <c r="A2553" s="41">
        <v>410000</v>
      </c>
      <c r="B2553" s="42" t="s">
        <v>357</v>
      </c>
      <c r="C2553" s="40">
        <f t="shared" ref="C2553" si="995">C2554+C2559</f>
        <v>1175200</v>
      </c>
      <c r="D2553" s="40">
        <f t="shared" ref="D2553" si="996">D2554+D2559</f>
        <v>1204399.9999999995</v>
      </c>
      <c r="E2553" s="40">
        <f t="shared" ref="E2553" si="997">E2554+E2559</f>
        <v>0</v>
      </c>
      <c r="F2553" s="152">
        <f t="shared" ref="F2553:F2568" si="998">D2553/C2553*100</f>
        <v>102.48468345813475</v>
      </c>
    </row>
    <row r="2554" spans="1:6" s="28" customFormat="1" x14ac:dyDescent="0.2">
      <c r="A2554" s="41">
        <v>411000</v>
      </c>
      <c r="B2554" s="42" t="s">
        <v>474</v>
      </c>
      <c r="C2554" s="40">
        <f t="shared" ref="C2554" si="999">SUM(C2555:C2558)</f>
        <v>1007400</v>
      </c>
      <c r="D2554" s="40">
        <f t="shared" ref="D2554" si="1000">SUM(D2555:D2558)</f>
        <v>1030999.9999999997</v>
      </c>
      <c r="E2554" s="40">
        <f t="shared" ref="E2554" si="1001">SUM(E2555:E2558)</f>
        <v>0</v>
      </c>
      <c r="F2554" s="152">
        <f t="shared" si="998"/>
        <v>102.34266428429618</v>
      </c>
    </row>
    <row r="2555" spans="1:6" s="28" customFormat="1" x14ac:dyDescent="0.2">
      <c r="A2555" s="43">
        <v>411100</v>
      </c>
      <c r="B2555" s="44" t="s">
        <v>358</v>
      </c>
      <c r="C2555" s="53">
        <v>925400</v>
      </c>
      <c r="D2555" s="45">
        <v>945999.99999999965</v>
      </c>
      <c r="E2555" s="53">
        <v>0</v>
      </c>
      <c r="F2555" s="148">
        <f t="shared" si="998"/>
        <v>102.22606440458178</v>
      </c>
    </row>
    <row r="2556" spans="1:6" s="28" customFormat="1" ht="40.5" x14ac:dyDescent="0.2">
      <c r="A2556" s="43">
        <v>411200</v>
      </c>
      <c r="B2556" s="44" t="s">
        <v>487</v>
      </c>
      <c r="C2556" s="53">
        <v>37000</v>
      </c>
      <c r="D2556" s="45">
        <v>40000</v>
      </c>
      <c r="E2556" s="53">
        <v>0</v>
      </c>
      <c r="F2556" s="148">
        <f t="shared" si="998"/>
        <v>108.10810810810811</v>
      </c>
    </row>
    <row r="2557" spans="1:6" s="28" customFormat="1" ht="40.5" x14ac:dyDescent="0.2">
      <c r="A2557" s="43">
        <v>411300</v>
      </c>
      <c r="B2557" s="44" t="s">
        <v>359</v>
      </c>
      <c r="C2557" s="53">
        <v>20000</v>
      </c>
      <c r="D2557" s="45">
        <v>25000</v>
      </c>
      <c r="E2557" s="53">
        <v>0</v>
      </c>
      <c r="F2557" s="148">
        <f t="shared" si="998"/>
        <v>125</v>
      </c>
    </row>
    <row r="2558" spans="1:6" s="28" customFormat="1" x14ac:dyDescent="0.2">
      <c r="A2558" s="43">
        <v>411400</v>
      </c>
      <c r="B2558" s="44" t="s">
        <v>360</v>
      </c>
      <c r="C2558" s="53">
        <v>25000</v>
      </c>
      <c r="D2558" s="45">
        <v>20000</v>
      </c>
      <c r="E2558" s="53">
        <v>0</v>
      </c>
      <c r="F2558" s="148">
        <f t="shared" si="998"/>
        <v>80</v>
      </c>
    </row>
    <row r="2559" spans="1:6" s="28" customFormat="1" x14ac:dyDescent="0.2">
      <c r="A2559" s="41">
        <v>412000</v>
      </c>
      <c r="B2559" s="46" t="s">
        <v>479</v>
      </c>
      <c r="C2559" s="40">
        <f>SUM(C2560:C2568)</f>
        <v>167800</v>
      </c>
      <c r="D2559" s="40">
        <f>SUM(D2560:D2568)</f>
        <v>173400</v>
      </c>
      <c r="E2559" s="40">
        <f>SUM(E2560:E2568)</f>
        <v>0</v>
      </c>
      <c r="F2559" s="152">
        <f t="shared" si="998"/>
        <v>103.3373063170441</v>
      </c>
    </row>
    <row r="2560" spans="1:6" s="28" customFormat="1" ht="40.5" x14ac:dyDescent="0.2">
      <c r="A2560" s="43">
        <v>412200</v>
      </c>
      <c r="B2560" s="44" t="s">
        <v>488</v>
      </c>
      <c r="C2560" s="53">
        <v>125200</v>
      </c>
      <c r="D2560" s="45">
        <v>130000</v>
      </c>
      <c r="E2560" s="53">
        <v>0</v>
      </c>
      <c r="F2560" s="148">
        <f t="shared" si="998"/>
        <v>103.83386581469649</v>
      </c>
    </row>
    <row r="2561" spans="1:6" s="28" customFormat="1" x14ac:dyDescent="0.2">
      <c r="A2561" s="43">
        <v>412300</v>
      </c>
      <c r="B2561" s="44" t="s">
        <v>362</v>
      </c>
      <c r="C2561" s="53">
        <v>18000</v>
      </c>
      <c r="D2561" s="45">
        <v>18000</v>
      </c>
      <c r="E2561" s="53">
        <v>0</v>
      </c>
      <c r="F2561" s="148">
        <f t="shared" si="998"/>
        <v>100</v>
      </c>
    </row>
    <row r="2562" spans="1:6" s="28" customFormat="1" x14ac:dyDescent="0.2">
      <c r="A2562" s="43">
        <v>412500</v>
      </c>
      <c r="B2562" s="44" t="s">
        <v>364</v>
      </c>
      <c r="C2562" s="53">
        <v>1700.0000000000007</v>
      </c>
      <c r="D2562" s="45">
        <v>1700.0000000000005</v>
      </c>
      <c r="E2562" s="53">
        <v>0</v>
      </c>
      <c r="F2562" s="148">
        <f t="shared" si="998"/>
        <v>99.999999999999986</v>
      </c>
    </row>
    <row r="2563" spans="1:6" s="28" customFormat="1" x14ac:dyDescent="0.2">
      <c r="A2563" s="43">
        <v>412600</v>
      </c>
      <c r="B2563" s="44" t="s">
        <v>489</v>
      </c>
      <c r="C2563" s="53">
        <v>1199.9999999999998</v>
      </c>
      <c r="D2563" s="45">
        <v>1199.9999999999998</v>
      </c>
      <c r="E2563" s="53">
        <v>0</v>
      </c>
      <c r="F2563" s="148">
        <f t="shared" si="998"/>
        <v>100</v>
      </c>
    </row>
    <row r="2564" spans="1:6" s="28" customFormat="1" x14ac:dyDescent="0.2">
      <c r="A2564" s="43">
        <v>412700</v>
      </c>
      <c r="B2564" s="44" t="s">
        <v>476</v>
      </c>
      <c r="C2564" s="53">
        <v>18000</v>
      </c>
      <c r="D2564" s="45">
        <v>18000</v>
      </c>
      <c r="E2564" s="53">
        <v>0</v>
      </c>
      <c r="F2564" s="148">
        <f t="shared" si="998"/>
        <v>100</v>
      </c>
    </row>
    <row r="2565" spans="1:6" s="28" customFormat="1" x14ac:dyDescent="0.2">
      <c r="A2565" s="43">
        <v>412900</v>
      </c>
      <c r="B2565" s="44" t="s">
        <v>888</v>
      </c>
      <c r="C2565" s="53">
        <v>700</v>
      </c>
      <c r="D2565" s="45">
        <v>700</v>
      </c>
      <c r="E2565" s="53">
        <v>0</v>
      </c>
      <c r="F2565" s="148">
        <f t="shared" si="998"/>
        <v>100</v>
      </c>
    </row>
    <row r="2566" spans="1:6" s="28" customFormat="1" x14ac:dyDescent="0.2">
      <c r="A2566" s="43">
        <v>412900</v>
      </c>
      <c r="B2566" s="48" t="s">
        <v>721</v>
      </c>
      <c r="C2566" s="53">
        <v>300</v>
      </c>
      <c r="D2566" s="45">
        <v>300</v>
      </c>
      <c r="E2566" s="53">
        <v>0</v>
      </c>
      <c r="F2566" s="148">
        <f t="shared" si="998"/>
        <v>100</v>
      </c>
    </row>
    <row r="2567" spans="1:6" s="28" customFormat="1" x14ac:dyDescent="0.2">
      <c r="A2567" s="43">
        <v>412900</v>
      </c>
      <c r="B2567" s="48" t="s">
        <v>722</v>
      </c>
      <c r="C2567" s="53">
        <v>800</v>
      </c>
      <c r="D2567" s="45">
        <v>1000</v>
      </c>
      <c r="E2567" s="53">
        <v>0</v>
      </c>
      <c r="F2567" s="148">
        <f t="shared" si="998"/>
        <v>125</v>
      </c>
    </row>
    <row r="2568" spans="1:6" s="28" customFormat="1" x14ac:dyDescent="0.2">
      <c r="A2568" s="43">
        <v>412900</v>
      </c>
      <c r="B2568" s="48" t="s">
        <v>723</v>
      </c>
      <c r="C2568" s="53">
        <v>1900</v>
      </c>
      <c r="D2568" s="45">
        <v>2500</v>
      </c>
      <c r="E2568" s="53">
        <v>0</v>
      </c>
      <c r="F2568" s="148">
        <f t="shared" si="998"/>
        <v>131.57894736842107</v>
      </c>
    </row>
    <row r="2569" spans="1:6" s="50" customFormat="1" x14ac:dyDescent="0.2">
      <c r="A2569" s="41">
        <v>510000</v>
      </c>
      <c r="B2569" s="46" t="s">
        <v>423</v>
      </c>
      <c r="C2569" s="40">
        <f t="shared" ref="C2569" si="1002">C2570</f>
        <v>0</v>
      </c>
      <c r="D2569" s="40">
        <f>D2570</f>
        <v>50000</v>
      </c>
      <c r="E2569" s="40">
        <f t="shared" ref="E2569" si="1003">E2570</f>
        <v>0</v>
      </c>
      <c r="F2569" s="152">
        <v>0</v>
      </c>
    </row>
    <row r="2570" spans="1:6" s="50" customFormat="1" x14ac:dyDescent="0.2">
      <c r="A2570" s="41">
        <v>511000</v>
      </c>
      <c r="B2570" s="46" t="s">
        <v>424</v>
      </c>
      <c r="C2570" s="40">
        <f>C2571+0</f>
        <v>0</v>
      </c>
      <c r="D2570" s="40">
        <f>D2571+0</f>
        <v>50000</v>
      </c>
      <c r="E2570" s="40">
        <f>E2571+0</f>
        <v>0</v>
      </c>
      <c r="F2570" s="152">
        <v>0</v>
      </c>
    </row>
    <row r="2571" spans="1:6" s="28" customFormat="1" x14ac:dyDescent="0.2">
      <c r="A2571" s="43">
        <v>511300</v>
      </c>
      <c r="B2571" s="48" t="s">
        <v>427</v>
      </c>
      <c r="C2571" s="53">
        <v>0</v>
      </c>
      <c r="D2571" s="45">
        <v>50000</v>
      </c>
      <c r="E2571" s="53">
        <v>0</v>
      </c>
      <c r="F2571" s="148">
        <v>0</v>
      </c>
    </row>
    <row r="2572" spans="1:6" s="50" customFormat="1" x14ac:dyDescent="0.2">
      <c r="A2572" s="41">
        <v>630000</v>
      </c>
      <c r="B2572" s="46" t="s">
        <v>464</v>
      </c>
      <c r="C2572" s="40">
        <f>C2573+C2575</f>
        <v>10000</v>
      </c>
      <c r="D2572" s="40">
        <f>D2573+D2575</f>
        <v>10000</v>
      </c>
      <c r="E2572" s="40">
        <f>E2573+E2575</f>
        <v>2500000</v>
      </c>
      <c r="F2572" s="152">
        <f>D2572/C2572*100</f>
        <v>100</v>
      </c>
    </row>
    <row r="2573" spans="1:6" s="50" customFormat="1" x14ac:dyDescent="0.2">
      <c r="A2573" s="41">
        <v>631000</v>
      </c>
      <c r="B2573" s="46" t="s">
        <v>396</v>
      </c>
      <c r="C2573" s="40">
        <f>0+C2574</f>
        <v>0</v>
      </c>
      <c r="D2573" s="40">
        <f>0+D2574</f>
        <v>0</v>
      </c>
      <c r="E2573" s="40">
        <f>0+E2574</f>
        <v>2500000</v>
      </c>
      <c r="F2573" s="152">
        <v>0</v>
      </c>
    </row>
    <row r="2574" spans="1:6" s="28" customFormat="1" x14ac:dyDescent="0.2">
      <c r="A2574" s="51">
        <v>631200</v>
      </c>
      <c r="B2574" s="44" t="s">
        <v>467</v>
      </c>
      <c r="C2574" s="53">
        <v>0</v>
      </c>
      <c r="D2574" s="45">
        <v>0</v>
      </c>
      <c r="E2574" s="53">
        <v>2500000</v>
      </c>
      <c r="F2574" s="148">
        <v>0</v>
      </c>
    </row>
    <row r="2575" spans="1:6" s="50" customFormat="1" x14ac:dyDescent="0.2">
      <c r="A2575" s="41">
        <v>638000</v>
      </c>
      <c r="B2575" s="46" t="s">
        <v>397</v>
      </c>
      <c r="C2575" s="40">
        <f t="shared" ref="C2575" si="1004">C2576</f>
        <v>10000</v>
      </c>
      <c r="D2575" s="40">
        <f>D2576</f>
        <v>10000</v>
      </c>
      <c r="E2575" s="40">
        <f t="shared" ref="E2575" si="1005">E2576</f>
        <v>0</v>
      </c>
      <c r="F2575" s="152">
        <f>D2575/C2575*100</f>
        <v>100</v>
      </c>
    </row>
    <row r="2576" spans="1:6" s="28" customFormat="1" x14ac:dyDescent="0.2">
      <c r="A2576" s="43">
        <v>638100</v>
      </c>
      <c r="B2576" s="44" t="s">
        <v>469</v>
      </c>
      <c r="C2576" s="53">
        <v>10000</v>
      </c>
      <c r="D2576" s="45">
        <v>10000</v>
      </c>
      <c r="E2576" s="53">
        <v>0</v>
      </c>
      <c r="F2576" s="148">
        <f>D2576/C2576*100</f>
        <v>100</v>
      </c>
    </row>
    <row r="2577" spans="1:6" s="28" customFormat="1" x14ac:dyDescent="0.2">
      <c r="A2577" s="82"/>
      <c r="B2577" s="76" t="s">
        <v>646</v>
      </c>
      <c r="C2577" s="80">
        <f>C2553+C2572+C2569</f>
        <v>1185200</v>
      </c>
      <c r="D2577" s="80">
        <f>D2553+D2572+D2569</f>
        <v>1264399.9999999995</v>
      </c>
      <c r="E2577" s="80">
        <f>E2553+E2572+E2569</f>
        <v>2500000</v>
      </c>
      <c r="F2577" s="153">
        <f>D2577/C2577*100</f>
        <v>106.68241646979408</v>
      </c>
    </row>
    <row r="2578" spans="1:6" s="28" customFormat="1" x14ac:dyDescent="0.2">
      <c r="A2578" s="61"/>
      <c r="B2578" s="39"/>
      <c r="C2578" s="62"/>
      <c r="D2578" s="62"/>
      <c r="E2578" s="62"/>
      <c r="F2578" s="149"/>
    </row>
    <row r="2579" spans="1:6" s="28" customFormat="1" x14ac:dyDescent="0.2">
      <c r="A2579" s="38"/>
      <c r="B2579" s="39"/>
      <c r="C2579" s="45"/>
      <c r="D2579" s="45"/>
      <c r="E2579" s="45"/>
      <c r="F2579" s="147"/>
    </row>
    <row r="2580" spans="1:6" s="28" customFormat="1" x14ac:dyDescent="0.2">
      <c r="A2580" s="43" t="s">
        <v>610</v>
      </c>
      <c r="B2580" s="46"/>
      <c r="C2580" s="45"/>
      <c r="D2580" s="45"/>
      <c r="E2580" s="45"/>
      <c r="F2580" s="147"/>
    </row>
    <row r="2581" spans="1:6" s="28" customFormat="1" x14ac:dyDescent="0.2">
      <c r="A2581" s="43" t="s">
        <v>513</v>
      </c>
      <c r="B2581" s="46"/>
      <c r="C2581" s="45"/>
      <c r="D2581" s="45"/>
      <c r="E2581" s="45"/>
      <c r="F2581" s="147"/>
    </row>
    <row r="2582" spans="1:6" s="28" customFormat="1" x14ac:dyDescent="0.2">
      <c r="A2582" s="43" t="s">
        <v>550</v>
      </c>
      <c r="B2582" s="46"/>
      <c r="C2582" s="45"/>
      <c r="D2582" s="45"/>
      <c r="E2582" s="45"/>
      <c r="F2582" s="147"/>
    </row>
    <row r="2583" spans="1:6" s="28" customFormat="1" x14ac:dyDescent="0.2">
      <c r="A2583" s="43" t="s">
        <v>579</v>
      </c>
      <c r="B2583" s="46"/>
      <c r="C2583" s="45"/>
      <c r="D2583" s="45"/>
      <c r="E2583" s="45"/>
      <c r="F2583" s="147"/>
    </row>
    <row r="2584" spans="1:6" s="28" customFormat="1" x14ac:dyDescent="0.2">
      <c r="A2584" s="43"/>
      <c r="B2584" s="72"/>
      <c r="C2584" s="62"/>
      <c r="D2584" s="62"/>
      <c r="E2584" s="62"/>
      <c r="F2584" s="149"/>
    </row>
    <row r="2585" spans="1:6" s="28" customFormat="1" x14ac:dyDescent="0.2">
      <c r="A2585" s="41">
        <v>410000</v>
      </c>
      <c r="B2585" s="42" t="s">
        <v>357</v>
      </c>
      <c r="C2585" s="40">
        <f t="shared" ref="C2585" si="1006">C2586+C2591</f>
        <v>1367500</v>
      </c>
      <c r="D2585" s="40">
        <f t="shared" ref="D2585" si="1007">D2586+D2591</f>
        <v>1426500</v>
      </c>
      <c r="E2585" s="40">
        <f t="shared" ref="E2585" si="1008">E2586+E2591</f>
        <v>0</v>
      </c>
      <c r="F2585" s="152">
        <f t="shared" ref="F2585:F2606" si="1009">D2585/C2585*100</f>
        <v>104.31444241316269</v>
      </c>
    </row>
    <row r="2586" spans="1:6" s="28" customFormat="1" x14ac:dyDescent="0.2">
      <c r="A2586" s="41">
        <v>411000</v>
      </c>
      <c r="B2586" s="42" t="s">
        <v>474</v>
      </c>
      <c r="C2586" s="40">
        <f t="shared" ref="C2586" si="1010">SUM(C2587:C2590)</f>
        <v>1100000</v>
      </c>
      <c r="D2586" s="40">
        <f t="shared" ref="D2586" si="1011">SUM(D2587:D2590)</f>
        <v>1160000</v>
      </c>
      <c r="E2586" s="40">
        <f t="shared" ref="E2586" si="1012">SUM(E2587:E2590)</f>
        <v>0</v>
      </c>
      <c r="F2586" s="152">
        <f t="shared" si="1009"/>
        <v>105.45454545454544</v>
      </c>
    </row>
    <row r="2587" spans="1:6" s="28" customFormat="1" x14ac:dyDescent="0.2">
      <c r="A2587" s="43">
        <v>411100</v>
      </c>
      <c r="B2587" s="44" t="s">
        <v>358</v>
      </c>
      <c r="C2587" s="53">
        <v>1012500</v>
      </c>
      <c r="D2587" s="45">
        <v>1050000</v>
      </c>
      <c r="E2587" s="53">
        <v>0</v>
      </c>
      <c r="F2587" s="148">
        <f t="shared" si="1009"/>
        <v>103.7037037037037</v>
      </c>
    </row>
    <row r="2588" spans="1:6" s="28" customFormat="1" ht="40.5" x14ac:dyDescent="0.2">
      <c r="A2588" s="43">
        <v>411200</v>
      </c>
      <c r="B2588" s="44" t="s">
        <v>487</v>
      </c>
      <c r="C2588" s="53">
        <v>45000</v>
      </c>
      <c r="D2588" s="45">
        <v>50000</v>
      </c>
      <c r="E2588" s="53">
        <v>0</v>
      </c>
      <c r="F2588" s="148">
        <f t="shared" si="1009"/>
        <v>111.11111111111111</v>
      </c>
    </row>
    <row r="2589" spans="1:6" s="28" customFormat="1" ht="40.5" x14ac:dyDescent="0.2">
      <c r="A2589" s="43">
        <v>411300</v>
      </c>
      <c r="B2589" s="44" t="s">
        <v>359</v>
      </c>
      <c r="C2589" s="53">
        <v>27500</v>
      </c>
      <c r="D2589" s="45">
        <v>40000</v>
      </c>
      <c r="E2589" s="53">
        <v>0</v>
      </c>
      <c r="F2589" s="148">
        <f t="shared" si="1009"/>
        <v>145.45454545454547</v>
      </c>
    </row>
    <row r="2590" spans="1:6" s="28" customFormat="1" x14ac:dyDescent="0.2">
      <c r="A2590" s="43">
        <v>411400</v>
      </c>
      <c r="B2590" s="44" t="s">
        <v>360</v>
      </c>
      <c r="C2590" s="53">
        <v>15000</v>
      </c>
      <c r="D2590" s="45">
        <v>20000</v>
      </c>
      <c r="E2590" s="53">
        <v>0</v>
      </c>
      <c r="F2590" s="148">
        <f t="shared" si="1009"/>
        <v>133.33333333333331</v>
      </c>
    </row>
    <row r="2591" spans="1:6" s="28" customFormat="1" x14ac:dyDescent="0.2">
      <c r="A2591" s="41">
        <v>412000</v>
      </c>
      <c r="B2591" s="46" t="s">
        <v>479</v>
      </c>
      <c r="C2591" s="40">
        <f t="shared" ref="C2591" si="1013">SUM(C2592:C2602)</f>
        <v>267500</v>
      </c>
      <c r="D2591" s="40">
        <f t="shared" ref="D2591" si="1014">SUM(D2592:D2602)</f>
        <v>266500</v>
      </c>
      <c r="E2591" s="40">
        <f t="shared" ref="E2591" si="1015">SUM(E2592:E2602)</f>
        <v>0</v>
      </c>
      <c r="F2591" s="152">
        <f t="shared" si="1009"/>
        <v>99.626168224299064</v>
      </c>
    </row>
    <row r="2592" spans="1:6" s="28" customFormat="1" ht="40.5" x14ac:dyDescent="0.2">
      <c r="A2592" s="43">
        <v>412200</v>
      </c>
      <c r="B2592" s="44" t="s">
        <v>488</v>
      </c>
      <c r="C2592" s="53">
        <v>155000</v>
      </c>
      <c r="D2592" s="45">
        <v>155000</v>
      </c>
      <c r="E2592" s="53">
        <v>0</v>
      </c>
      <c r="F2592" s="148">
        <f t="shared" si="1009"/>
        <v>100</v>
      </c>
    </row>
    <row r="2593" spans="1:6" s="28" customFormat="1" x14ac:dyDescent="0.2">
      <c r="A2593" s="43">
        <v>412300</v>
      </c>
      <c r="B2593" s="44" t="s">
        <v>362</v>
      </c>
      <c r="C2593" s="53">
        <v>24000</v>
      </c>
      <c r="D2593" s="45">
        <v>24000</v>
      </c>
      <c r="E2593" s="53">
        <v>0</v>
      </c>
      <c r="F2593" s="148">
        <f t="shared" si="1009"/>
        <v>100</v>
      </c>
    </row>
    <row r="2594" spans="1:6" s="28" customFormat="1" x14ac:dyDescent="0.2">
      <c r="A2594" s="43">
        <v>412500</v>
      </c>
      <c r="B2594" s="44" t="s">
        <v>364</v>
      </c>
      <c r="C2594" s="53">
        <v>16000</v>
      </c>
      <c r="D2594" s="45">
        <v>16000</v>
      </c>
      <c r="E2594" s="53">
        <v>0</v>
      </c>
      <c r="F2594" s="148">
        <f t="shared" si="1009"/>
        <v>100</v>
      </c>
    </row>
    <row r="2595" spans="1:6" s="28" customFormat="1" x14ac:dyDescent="0.2">
      <c r="A2595" s="43">
        <v>412600</v>
      </c>
      <c r="B2595" s="44" t="s">
        <v>489</v>
      </c>
      <c r="C2595" s="53">
        <v>3000</v>
      </c>
      <c r="D2595" s="45">
        <v>3000</v>
      </c>
      <c r="E2595" s="53">
        <v>0</v>
      </c>
      <c r="F2595" s="148">
        <f t="shared" si="1009"/>
        <v>100</v>
      </c>
    </row>
    <row r="2596" spans="1:6" s="28" customFormat="1" x14ac:dyDescent="0.2">
      <c r="A2596" s="43">
        <v>412700</v>
      </c>
      <c r="B2596" s="44" t="s">
        <v>476</v>
      </c>
      <c r="C2596" s="53">
        <v>59499.999999999993</v>
      </c>
      <c r="D2596" s="45">
        <v>58500</v>
      </c>
      <c r="E2596" s="53">
        <v>0</v>
      </c>
      <c r="F2596" s="148">
        <f t="shared" si="1009"/>
        <v>98.319327731092457</v>
      </c>
    </row>
    <row r="2597" spans="1:6" s="28" customFormat="1" x14ac:dyDescent="0.2">
      <c r="A2597" s="43">
        <v>412900</v>
      </c>
      <c r="B2597" s="44" t="s">
        <v>888</v>
      </c>
      <c r="C2597" s="53">
        <v>500</v>
      </c>
      <c r="D2597" s="45">
        <v>0</v>
      </c>
      <c r="E2597" s="53">
        <v>0</v>
      </c>
      <c r="F2597" s="148">
        <f t="shared" si="1009"/>
        <v>0</v>
      </c>
    </row>
    <row r="2598" spans="1:6" s="28" customFormat="1" x14ac:dyDescent="0.2">
      <c r="A2598" s="43">
        <v>412900</v>
      </c>
      <c r="B2598" s="48" t="s">
        <v>703</v>
      </c>
      <c r="C2598" s="53">
        <v>4000</v>
      </c>
      <c r="D2598" s="45">
        <v>4500</v>
      </c>
      <c r="E2598" s="53">
        <v>0</v>
      </c>
      <c r="F2598" s="148">
        <f t="shared" si="1009"/>
        <v>112.5</v>
      </c>
    </row>
    <row r="2599" spans="1:6" s="28" customFormat="1" x14ac:dyDescent="0.2">
      <c r="A2599" s="43">
        <v>412900</v>
      </c>
      <c r="B2599" s="48" t="s">
        <v>721</v>
      </c>
      <c r="C2599" s="53">
        <v>1000</v>
      </c>
      <c r="D2599" s="45">
        <v>500</v>
      </c>
      <c r="E2599" s="53">
        <v>0</v>
      </c>
      <c r="F2599" s="148">
        <f t="shared" si="1009"/>
        <v>50</v>
      </c>
    </row>
    <row r="2600" spans="1:6" s="28" customFormat="1" x14ac:dyDescent="0.2">
      <c r="A2600" s="43">
        <v>412900</v>
      </c>
      <c r="B2600" s="48" t="s">
        <v>722</v>
      </c>
      <c r="C2600" s="53">
        <v>1500</v>
      </c>
      <c r="D2600" s="45">
        <v>1500</v>
      </c>
      <c r="E2600" s="53">
        <v>0</v>
      </c>
      <c r="F2600" s="148">
        <f t="shared" si="1009"/>
        <v>100</v>
      </c>
    </row>
    <row r="2601" spans="1:6" s="28" customFormat="1" x14ac:dyDescent="0.2">
      <c r="A2601" s="43">
        <v>412900</v>
      </c>
      <c r="B2601" s="48" t="s">
        <v>723</v>
      </c>
      <c r="C2601" s="53">
        <v>2500</v>
      </c>
      <c r="D2601" s="45">
        <v>3000</v>
      </c>
      <c r="E2601" s="53">
        <v>0</v>
      </c>
      <c r="F2601" s="148">
        <f t="shared" si="1009"/>
        <v>120</v>
      </c>
    </row>
    <row r="2602" spans="1:6" s="28" customFormat="1" x14ac:dyDescent="0.2">
      <c r="A2602" s="43">
        <v>412900</v>
      </c>
      <c r="B2602" s="44" t="s">
        <v>705</v>
      </c>
      <c r="C2602" s="53">
        <v>500</v>
      </c>
      <c r="D2602" s="45">
        <v>500</v>
      </c>
      <c r="E2602" s="53">
        <v>0</v>
      </c>
      <c r="F2602" s="148">
        <f t="shared" si="1009"/>
        <v>100</v>
      </c>
    </row>
    <row r="2603" spans="1:6" s="28" customFormat="1" x14ac:dyDescent="0.2">
      <c r="A2603" s="41">
        <v>510000</v>
      </c>
      <c r="B2603" s="46" t="s">
        <v>423</v>
      </c>
      <c r="C2603" s="40">
        <f t="shared" ref="C2603" si="1016">C2604</f>
        <v>20000</v>
      </c>
      <c r="D2603" s="40">
        <f>D2604</f>
        <v>20000</v>
      </c>
      <c r="E2603" s="40">
        <f t="shared" ref="E2603" si="1017">E2604</f>
        <v>0</v>
      </c>
      <c r="F2603" s="152">
        <f t="shared" si="1009"/>
        <v>100</v>
      </c>
    </row>
    <row r="2604" spans="1:6" s="28" customFormat="1" x14ac:dyDescent="0.2">
      <c r="A2604" s="41">
        <v>511000</v>
      </c>
      <c r="B2604" s="46" t="s">
        <v>424</v>
      </c>
      <c r="C2604" s="40">
        <f>SUM(C2605:C2605)</f>
        <v>20000</v>
      </c>
      <c r="D2604" s="40">
        <f>SUM(D2605:D2605)</f>
        <v>20000</v>
      </c>
      <c r="E2604" s="40">
        <f>SUM(E2605:E2605)</f>
        <v>0</v>
      </c>
      <c r="F2604" s="152">
        <f t="shared" si="1009"/>
        <v>100</v>
      </c>
    </row>
    <row r="2605" spans="1:6" s="28" customFormat="1" x14ac:dyDescent="0.2">
      <c r="A2605" s="43">
        <v>511300</v>
      </c>
      <c r="B2605" s="44" t="s">
        <v>427</v>
      </c>
      <c r="C2605" s="53">
        <v>20000</v>
      </c>
      <c r="D2605" s="45">
        <v>20000</v>
      </c>
      <c r="E2605" s="53">
        <v>0</v>
      </c>
      <c r="F2605" s="148">
        <f t="shared" si="1009"/>
        <v>100</v>
      </c>
    </row>
    <row r="2606" spans="1:6" s="50" customFormat="1" x14ac:dyDescent="0.2">
      <c r="A2606" s="41">
        <v>630000</v>
      </c>
      <c r="B2606" s="46" t="s">
        <v>464</v>
      </c>
      <c r="C2606" s="40">
        <f>C2607+C2609</f>
        <v>35000</v>
      </c>
      <c r="D2606" s="40">
        <f>D2607+D2609</f>
        <v>35000</v>
      </c>
      <c r="E2606" s="40">
        <f>E2607+E2609</f>
        <v>2000000</v>
      </c>
      <c r="F2606" s="152">
        <f t="shared" si="1009"/>
        <v>100</v>
      </c>
    </row>
    <row r="2607" spans="1:6" s="50" customFormat="1" x14ac:dyDescent="0.2">
      <c r="A2607" s="41">
        <v>631000</v>
      </c>
      <c r="B2607" s="46" t="s">
        <v>396</v>
      </c>
      <c r="C2607" s="40">
        <f>0+C2608</f>
        <v>0</v>
      </c>
      <c r="D2607" s="40">
        <f>0+D2608</f>
        <v>0</v>
      </c>
      <c r="E2607" s="40">
        <f>0+E2608</f>
        <v>2000000</v>
      </c>
      <c r="F2607" s="152">
        <v>0</v>
      </c>
    </row>
    <row r="2608" spans="1:6" s="28" customFormat="1" x14ac:dyDescent="0.2">
      <c r="A2608" s="51">
        <v>631200</v>
      </c>
      <c r="B2608" s="44" t="s">
        <v>467</v>
      </c>
      <c r="C2608" s="53">
        <v>0</v>
      </c>
      <c r="D2608" s="45">
        <v>0</v>
      </c>
      <c r="E2608" s="53">
        <v>2000000</v>
      </c>
      <c r="F2608" s="148">
        <v>0</v>
      </c>
    </row>
    <row r="2609" spans="1:6" s="50" customFormat="1" x14ac:dyDescent="0.2">
      <c r="A2609" s="41">
        <v>638000</v>
      </c>
      <c r="B2609" s="46" t="s">
        <v>397</v>
      </c>
      <c r="C2609" s="40">
        <f t="shared" ref="C2609" si="1018">C2610</f>
        <v>35000</v>
      </c>
      <c r="D2609" s="40">
        <f>D2610</f>
        <v>35000</v>
      </c>
      <c r="E2609" s="40">
        <f t="shared" ref="E2609" si="1019">E2610</f>
        <v>0</v>
      </c>
      <c r="F2609" s="152">
        <f>D2609/C2609*100</f>
        <v>100</v>
      </c>
    </row>
    <row r="2610" spans="1:6" s="28" customFormat="1" x14ac:dyDescent="0.2">
      <c r="A2610" s="43">
        <v>638100</v>
      </c>
      <c r="B2610" s="44" t="s">
        <v>469</v>
      </c>
      <c r="C2610" s="53">
        <v>35000</v>
      </c>
      <c r="D2610" s="45">
        <v>35000</v>
      </c>
      <c r="E2610" s="53">
        <v>0</v>
      </c>
      <c r="F2610" s="148">
        <f>D2610/C2610*100</f>
        <v>100</v>
      </c>
    </row>
    <row r="2611" spans="1:6" s="28" customFormat="1" x14ac:dyDescent="0.2">
      <c r="A2611" s="82"/>
      <c r="B2611" s="76" t="s">
        <v>646</v>
      </c>
      <c r="C2611" s="80">
        <f>C2585+C2603+C2606</f>
        <v>1422500</v>
      </c>
      <c r="D2611" s="80">
        <f>D2585+D2603+D2606</f>
        <v>1481500</v>
      </c>
      <c r="E2611" s="80">
        <f>E2585+E2603+E2606</f>
        <v>2000000</v>
      </c>
      <c r="F2611" s="153">
        <f>D2611/C2611*100</f>
        <v>104.14762741652022</v>
      </c>
    </row>
    <row r="2612" spans="1:6" s="28" customFormat="1" x14ac:dyDescent="0.2">
      <c r="A2612" s="61"/>
      <c r="B2612" s="39"/>
      <c r="C2612" s="62"/>
      <c r="D2612" s="62"/>
      <c r="E2612" s="62"/>
      <c r="F2612" s="149"/>
    </row>
    <row r="2613" spans="1:6" s="28" customFormat="1" x14ac:dyDescent="0.2">
      <c r="A2613" s="38"/>
      <c r="B2613" s="39"/>
      <c r="C2613" s="45"/>
      <c r="D2613" s="45"/>
      <c r="E2613" s="45"/>
      <c r="F2613" s="147"/>
    </row>
    <row r="2614" spans="1:6" s="28" customFormat="1" x14ac:dyDescent="0.2">
      <c r="A2614" s="43" t="s">
        <v>611</v>
      </c>
      <c r="B2614" s="46"/>
      <c r="C2614" s="45"/>
      <c r="D2614" s="45"/>
      <c r="E2614" s="45"/>
      <c r="F2614" s="147"/>
    </row>
    <row r="2615" spans="1:6" s="28" customFormat="1" x14ac:dyDescent="0.2">
      <c r="A2615" s="43" t="s">
        <v>513</v>
      </c>
      <c r="B2615" s="46"/>
      <c r="C2615" s="45"/>
      <c r="D2615" s="45"/>
      <c r="E2615" s="45"/>
      <c r="F2615" s="147"/>
    </row>
    <row r="2616" spans="1:6" s="28" customFormat="1" x14ac:dyDescent="0.2">
      <c r="A2616" s="43" t="s">
        <v>551</v>
      </c>
      <c r="B2616" s="46"/>
      <c r="C2616" s="45"/>
      <c r="D2616" s="45"/>
      <c r="E2616" s="45"/>
      <c r="F2616" s="147"/>
    </row>
    <row r="2617" spans="1:6" s="28" customFormat="1" x14ac:dyDescent="0.2">
      <c r="A2617" s="43" t="s">
        <v>579</v>
      </c>
      <c r="B2617" s="46"/>
      <c r="C2617" s="45"/>
      <c r="D2617" s="45"/>
      <c r="E2617" s="45"/>
      <c r="F2617" s="147"/>
    </row>
    <row r="2618" spans="1:6" s="28" customFormat="1" x14ac:dyDescent="0.2">
      <c r="A2618" s="43"/>
      <c r="B2618" s="72"/>
      <c r="C2618" s="62"/>
      <c r="D2618" s="62"/>
      <c r="E2618" s="62"/>
      <c r="F2618" s="149"/>
    </row>
    <row r="2619" spans="1:6" s="28" customFormat="1" x14ac:dyDescent="0.2">
      <c r="A2619" s="41">
        <v>410000</v>
      </c>
      <c r="B2619" s="42" t="s">
        <v>357</v>
      </c>
      <c r="C2619" s="40">
        <f t="shared" ref="C2619" si="1020">C2620+C2625+C2638</f>
        <v>5103700</v>
      </c>
      <c r="D2619" s="40">
        <f t="shared" ref="D2619" si="1021">D2620+D2625+D2638</f>
        <v>5452200</v>
      </c>
      <c r="E2619" s="40">
        <f t="shared" ref="E2619" si="1022">E2620+E2625+E2638</f>
        <v>0</v>
      </c>
      <c r="F2619" s="152">
        <f t="shared" ref="F2619:F2641" si="1023">D2619/C2619*100</f>
        <v>106.82837941101553</v>
      </c>
    </row>
    <row r="2620" spans="1:6" s="28" customFormat="1" x14ac:dyDescent="0.2">
      <c r="A2620" s="41">
        <v>411000</v>
      </c>
      <c r="B2620" s="42" t="s">
        <v>474</v>
      </c>
      <c r="C2620" s="40">
        <f t="shared" ref="C2620" si="1024">SUM(C2621:C2624)</f>
        <v>4345300</v>
      </c>
      <c r="D2620" s="40">
        <f t="shared" ref="D2620" si="1025">SUM(D2621:D2624)</f>
        <v>4630000</v>
      </c>
      <c r="E2620" s="40">
        <f t="shared" ref="E2620" si="1026">SUM(E2621:E2624)</f>
        <v>0</v>
      </c>
      <c r="F2620" s="152">
        <f t="shared" si="1023"/>
        <v>106.55190665776817</v>
      </c>
    </row>
    <row r="2621" spans="1:6" s="28" customFormat="1" x14ac:dyDescent="0.2">
      <c r="A2621" s="43">
        <v>411100</v>
      </c>
      <c r="B2621" s="44" t="s">
        <v>358</v>
      </c>
      <c r="C2621" s="53">
        <v>4003200</v>
      </c>
      <c r="D2621" s="45">
        <v>4260000</v>
      </c>
      <c r="E2621" s="53">
        <v>0</v>
      </c>
      <c r="F2621" s="148">
        <f t="shared" si="1023"/>
        <v>106.41486810551559</v>
      </c>
    </row>
    <row r="2622" spans="1:6" s="28" customFormat="1" ht="40.5" x14ac:dyDescent="0.2">
      <c r="A2622" s="43">
        <v>411200</v>
      </c>
      <c r="B2622" s="44" t="s">
        <v>487</v>
      </c>
      <c r="C2622" s="53">
        <v>167200</v>
      </c>
      <c r="D2622" s="45">
        <v>170000</v>
      </c>
      <c r="E2622" s="53">
        <v>0</v>
      </c>
      <c r="F2622" s="148">
        <f t="shared" si="1023"/>
        <v>101.67464114832536</v>
      </c>
    </row>
    <row r="2623" spans="1:6" s="28" customFormat="1" ht="40.5" x14ac:dyDescent="0.2">
      <c r="A2623" s="43">
        <v>411300</v>
      </c>
      <c r="B2623" s="44" t="s">
        <v>359</v>
      </c>
      <c r="C2623" s="53">
        <v>140700</v>
      </c>
      <c r="D2623" s="45">
        <v>150000</v>
      </c>
      <c r="E2623" s="53">
        <v>0</v>
      </c>
      <c r="F2623" s="148">
        <f t="shared" si="1023"/>
        <v>106.60980810234541</v>
      </c>
    </row>
    <row r="2624" spans="1:6" s="28" customFormat="1" x14ac:dyDescent="0.2">
      <c r="A2624" s="43">
        <v>411400</v>
      </c>
      <c r="B2624" s="44" t="s">
        <v>360</v>
      </c>
      <c r="C2624" s="53">
        <v>34200</v>
      </c>
      <c r="D2624" s="45">
        <v>50000</v>
      </c>
      <c r="E2624" s="53">
        <v>0</v>
      </c>
      <c r="F2624" s="148">
        <f t="shared" si="1023"/>
        <v>146.19883040935673</v>
      </c>
    </row>
    <row r="2625" spans="1:6" s="28" customFormat="1" x14ac:dyDescent="0.2">
      <c r="A2625" s="41">
        <v>412000</v>
      </c>
      <c r="B2625" s="46" t="s">
        <v>479</v>
      </c>
      <c r="C2625" s="40">
        <f t="shared" ref="C2625" si="1027">SUM(C2626:C2637)</f>
        <v>756400</v>
      </c>
      <c r="D2625" s="40">
        <f t="shared" ref="D2625" si="1028">SUM(D2626:D2637)</f>
        <v>822200</v>
      </c>
      <c r="E2625" s="40">
        <f t="shared" ref="E2625" si="1029">SUM(E2626:E2637)</f>
        <v>0</v>
      </c>
      <c r="F2625" s="152">
        <f t="shared" si="1023"/>
        <v>108.69910100475938</v>
      </c>
    </row>
    <row r="2626" spans="1:6" s="28" customFormat="1" x14ac:dyDescent="0.2">
      <c r="A2626" s="43">
        <v>412100</v>
      </c>
      <c r="B2626" s="44" t="s">
        <v>361</v>
      </c>
      <c r="C2626" s="53">
        <v>17100</v>
      </c>
      <c r="D2626" s="45">
        <v>17100</v>
      </c>
      <c r="E2626" s="53">
        <v>0</v>
      </c>
      <c r="F2626" s="148">
        <f t="shared" si="1023"/>
        <v>100</v>
      </c>
    </row>
    <row r="2627" spans="1:6" s="28" customFormat="1" ht="40.5" x14ac:dyDescent="0.2">
      <c r="A2627" s="43">
        <v>412200</v>
      </c>
      <c r="B2627" s="44" t="s">
        <v>488</v>
      </c>
      <c r="C2627" s="53">
        <v>332000</v>
      </c>
      <c r="D2627" s="45">
        <v>350000</v>
      </c>
      <c r="E2627" s="53">
        <v>0</v>
      </c>
      <c r="F2627" s="148">
        <f t="shared" si="1023"/>
        <v>105.42168674698796</v>
      </c>
    </row>
    <row r="2628" spans="1:6" s="28" customFormat="1" x14ac:dyDescent="0.2">
      <c r="A2628" s="43">
        <v>412300</v>
      </c>
      <c r="B2628" s="44" t="s">
        <v>362</v>
      </c>
      <c r="C2628" s="53">
        <v>76200</v>
      </c>
      <c r="D2628" s="45">
        <v>80200</v>
      </c>
      <c r="E2628" s="53">
        <v>0</v>
      </c>
      <c r="F2628" s="148">
        <f t="shared" si="1023"/>
        <v>105.249343832021</v>
      </c>
    </row>
    <row r="2629" spans="1:6" s="28" customFormat="1" x14ac:dyDescent="0.2">
      <c r="A2629" s="43">
        <v>412500</v>
      </c>
      <c r="B2629" s="44" t="s">
        <v>364</v>
      </c>
      <c r="C2629" s="53">
        <v>35200</v>
      </c>
      <c r="D2629" s="45">
        <v>38000</v>
      </c>
      <c r="E2629" s="53">
        <v>0</v>
      </c>
      <c r="F2629" s="148">
        <f t="shared" si="1023"/>
        <v>107.95454545454545</v>
      </c>
    </row>
    <row r="2630" spans="1:6" s="28" customFormat="1" x14ac:dyDescent="0.2">
      <c r="A2630" s="43">
        <v>412600</v>
      </c>
      <c r="B2630" s="44" t="s">
        <v>489</v>
      </c>
      <c r="C2630" s="53">
        <v>35000</v>
      </c>
      <c r="D2630" s="45">
        <v>35000</v>
      </c>
      <c r="E2630" s="53">
        <v>0</v>
      </c>
      <c r="F2630" s="148">
        <f t="shared" si="1023"/>
        <v>100</v>
      </c>
    </row>
    <row r="2631" spans="1:6" s="28" customFormat="1" x14ac:dyDescent="0.2">
      <c r="A2631" s="43">
        <v>412700</v>
      </c>
      <c r="B2631" s="44" t="s">
        <v>476</v>
      </c>
      <c r="C2631" s="53">
        <v>237500</v>
      </c>
      <c r="D2631" s="45">
        <v>280000</v>
      </c>
      <c r="E2631" s="53">
        <v>0</v>
      </c>
      <c r="F2631" s="148">
        <f t="shared" si="1023"/>
        <v>117.89473684210525</v>
      </c>
    </row>
    <row r="2632" spans="1:6" s="28" customFormat="1" x14ac:dyDescent="0.2">
      <c r="A2632" s="43">
        <v>412900</v>
      </c>
      <c r="B2632" s="44" t="s">
        <v>888</v>
      </c>
      <c r="C2632" s="53">
        <v>4500</v>
      </c>
      <c r="D2632" s="45">
        <v>1000</v>
      </c>
      <c r="E2632" s="53">
        <v>0</v>
      </c>
      <c r="F2632" s="148">
        <f t="shared" si="1023"/>
        <v>22.222222222222221</v>
      </c>
    </row>
    <row r="2633" spans="1:6" s="28" customFormat="1" x14ac:dyDescent="0.2">
      <c r="A2633" s="43">
        <v>412900</v>
      </c>
      <c r="B2633" s="48" t="s">
        <v>703</v>
      </c>
      <c r="C2633" s="53">
        <v>5899.9999999999964</v>
      </c>
      <c r="D2633" s="45">
        <v>5900</v>
      </c>
      <c r="E2633" s="53">
        <v>0</v>
      </c>
      <c r="F2633" s="148">
        <f t="shared" si="1023"/>
        <v>100.00000000000007</v>
      </c>
    </row>
    <row r="2634" spans="1:6" s="28" customFormat="1" x14ac:dyDescent="0.2">
      <c r="A2634" s="43">
        <v>412900</v>
      </c>
      <c r="B2634" s="48" t="s">
        <v>721</v>
      </c>
      <c r="C2634" s="53">
        <v>500</v>
      </c>
      <c r="D2634" s="45">
        <v>500</v>
      </c>
      <c r="E2634" s="53">
        <v>0</v>
      </c>
      <c r="F2634" s="148">
        <f t="shared" si="1023"/>
        <v>100</v>
      </c>
    </row>
    <row r="2635" spans="1:6" s="28" customFormat="1" x14ac:dyDescent="0.2">
      <c r="A2635" s="43">
        <v>412900</v>
      </c>
      <c r="B2635" s="48" t="s">
        <v>722</v>
      </c>
      <c r="C2635" s="53">
        <v>2900</v>
      </c>
      <c r="D2635" s="45">
        <v>3500</v>
      </c>
      <c r="E2635" s="53">
        <v>0</v>
      </c>
      <c r="F2635" s="148">
        <f t="shared" si="1023"/>
        <v>120.68965517241379</v>
      </c>
    </row>
    <row r="2636" spans="1:6" s="28" customFormat="1" x14ac:dyDescent="0.2">
      <c r="A2636" s="43">
        <v>412900</v>
      </c>
      <c r="B2636" s="48" t="s">
        <v>723</v>
      </c>
      <c r="C2636" s="53">
        <v>8600</v>
      </c>
      <c r="D2636" s="45">
        <v>10000</v>
      </c>
      <c r="E2636" s="53">
        <v>0</v>
      </c>
      <c r="F2636" s="148">
        <f t="shared" si="1023"/>
        <v>116.27906976744187</v>
      </c>
    </row>
    <row r="2637" spans="1:6" s="28" customFormat="1" x14ac:dyDescent="0.2">
      <c r="A2637" s="43">
        <v>412900</v>
      </c>
      <c r="B2637" s="44" t="s">
        <v>705</v>
      </c>
      <c r="C2637" s="53">
        <v>1000</v>
      </c>
      <c r="D2637" s="45">
        <v>1000</v>
      </c>
      <c r="E2637" s="53">
        <v>0</v>
      </c>
      <c r="F2637" s="148">
        <f t="shared" si="1023"/>
        <v>100</v>
      </c>
    </row>
    <row r="2638" spans="1:6" s="50" customFormat="1" x14ac:dyDescent="0.2">
      <c r="A2638" s="41">
        <v>413000</v>
      </c>
      <c r="B2638" s="46" t="s">
        <v>480</v>
      </c>
      <c r="C2638" s="40">
        <f t="shared" ref="C2638" si="1030">C2639</f>
        <v>2000</v>
      </c>
      <c r="D2638" s="40">
        <f>D2639</f>
        <v>0</v>
      </c>
      <c r="E2638" s="40">
        <f t="shared" ref="E2638" si="1031">E2639</f>
        <v>0</v>
      </c>
      <c r="F2638" s="152">
        <f t="shared" si="1023"/>
        <v>0</v>
      </c>
    </row>
    <row r="2639" spans="1:6" s="28" customFormat="1" x14ac:dyDescent="0.2">
      <c r="A2639" s="43">
        <v>413900</v>
      </c>
      <c r="B2639" s="44" t="s">
        <v>369</v>
      </c>
      <c r="C2639" s="53">
        <v>2000</v>
      </c>
      <c r="D2639" s="45">
        <v>0</v>
      </c>
      <c r="E2639" s="53">
        <v>0</v>
      </c>
      <c r="F2639" s="148">
        <f t="shared" si="1023"/>
        <v>0</v>
      </c>
    </row>
    <row r="2640" spans="1:6" s="28" customFormat="1" x14ac:dyDescent="0.2">
      <c r="A2640" s="41">
        <v>510000</v>
      </c>
      <c r="B2640" s="46" t="s">
        <v>423</v>
      </c>
      <c r="C2640" s="40">
        <f>C2641+C2646+C2644</f>
        <v>44400</v>
      </c>
      <c r="D2640" s="40">
        <f>D2641+D2646+D2644</f>
        <v>58900</v>
      </c>
      <c r="E2640" s="40">
        <f>E2641+E2646+E2644</f>
        <v>0</v>
      </c>
      <c r="F2640" s="152">
        <f t="shared" si="1023"/>
        <v>132.65765765765767</v>
      </c>
    </row>
    <row r="2641" spans="1:6" s="28" customFormat="1" x14ac:dyDescent="0.2">
      <c r="A2641" s="41">
        <v>511000</v>
      </c>
      <c r="B2641" s="46" t="s">
        <v>424</v>
      </c>
      <c r="C2641" s="40">
        <f>SUM(C2642:C2643)</f>
        <v>35000</v>
      </c>
      <c r="D2641" s="40">
        <f>SUM(D2642:D2643)</f>
        <v>49500</v>
      </c>
      <c r="E2641" s="40">
        <f>SUM(E2642:E2643)</f>
        <v>0</v>
      </c>
      <c r="F2641" s="152">
        <f t="shared" si="1023"/>
        <v>141.42857142857144</v>
      </c>
    </row>
    <row r="2642" spans="1:6" s="28" customFormat="1" x14ac:dyDescent="0.2">
      <c r="A2642" s="43">
        <v>511200</v>
      </c>
      <c r="B2642" s="44" t="s">
        <v>426</v>
      </c>
      <c r="C2642" s="53">
        <v>0</v>
      </c>
      <c r="D2642" s="45">
        <v>14500</v>
      </c>
      <c r="E2642" s="53">
        <v>0</v>
      </c>
      <c r="F2642" s="148">
        <v>0</v>
      </c>
    </row>
    <row r="2643" spans="1:6" s="28" customFormat="1" x14ac:dyDescent="0.2">
      <c r="A2643" s="43">
        <v>511300</v>
      </c>
      <c r="B2643" s="44" t="s">
        <v>427</v>
      </c>
      <c r="C2643" s="53">
        <v>35000</v>
      </c>
      <c r="D2643" s="45">
        <v>35000</v>
      </c>
      <c r="E2643" s="53">
        <v>0</v>
      </c>
      <c r="F2643" s="148">
        <f t="shared" ref="F2643:F2648" si="1032">D2643/C2643*100</f>
        <v>100</v>
      </c>
    </row>
    <row r="2644" spans="1:6" s="50" customFormat="1" x14ac:dyDescent="0.2">
      <c r="A2644" s="41">
        <v>513000</v>
      </c>
      <c r="B2644" s="46" t="s">
        <v>432</v>
      </c>
      <c r="C2644" s="40">
        <f t="shared" ref="C2644" si="1033">C2645</f>
        <v>7500</v>
      </c>
      <c r="D2644" s="40">
        <f>D2645</f>
        <v>7500</v>
      </c>
      <c r="E2644" s="40">
        <f t="shared" ref="E2644" si="1034">E2645</f>
        <v>0</v>
      </c>
      <c r="F2644" s="152">
        <f t="shared" si="1032"/>
        <v>100</v>
      </c>
    </row>
    <row r="2645" spans="1:6" s="28" customFormat="1" x14ac:dyDescent="0.2">
      <c r="A2645" s="51">
        <v>513700</v>
      </c>
      <c r="B2645" s="44" t="s">
        <v>738</v>
      </c>
      <c r="C2645" s="53">
        <v>7500</v>
      </c>
      <c r="D2645" s="45">
        <v>7500</v>
      </c>
      <c r="E2645" s="53">
        <v>0</v>
      </c>
      <c r="F2645" s="148">
        <f t="shared" si="1032"/>
        <v>100</v>
      </c>
    </row>
    <row r="2646" spans="1:6" s="50" customFormat="1" x14ac:dyDescent="0.2">
      <c r="A2646" s="41">
        <v>516000</v>
      </c>
      <c r="B2646" s="46" t="s">
        <v>434</v>
      </c>
      <c r="C2646" s="40">
        <f t="shared" ref="C2646" si="1035">C2647</f>
        <v>1900</v>
      </c>
      <c r="D2646" s="40">
        <f>D2647</f>
        <v>1900</v>
      </c>
      <c r="E2646" s="40">
        <f t="shared" ref="E2646" si="1036">E2647</f>
        <v>0</v>
      </c>
      <c r="F2646" s="152">
        <f t="shared" si="1032"/>
        <v>100</v>
      </c>
    </row>
    <row r="2647" spans="1:6" s="28" customFormat="1" x14ac:dyDescent="0.2">
      <c r="A2647" s="43">
        <v>516100</v>
      </c>
      <c r="B2647" s="44" t="s">
        <v>434</v>
      </c>
      <c r="C2647" s="53">
        <v>1900</v>
      </c>
      <c r="D2647" s="45">
        <v>1900</v>
      </c>
      <c r="E2647" s="53">
        <v>0</v>
      </c>
      <c r="F2647" s="148">
        <f t="shared" si="1032"/>
        <v>100</v>
      </c>
    </row>
    <row r="2648" spans="1:6" s="50" customFormat="1" x14ac:dyDescent="0.2">
      <c r="A2648" s="41">
        <v>630000</v>
      </c>
      <c r="B2648" s="46" t="s">
        <v>464</v>
      </c>
      <c r="C2648" s="40">
        <f>C2649+C2651</f>
        <v>115000</v>
      </c>
      <c r="D2648" s="40">
        <f>D2649+D2651</f>
        <v>120000</v>
      </c>
      <c r="E2648" s="40">
        <f>E2649+E2651</f>
        <v>8000000</v>
      </c>
      <c r="F2648" s="152">
        <f t="shared" si="1032"/>
        <v>104.34782608695652</v>
      </c>
    </row>
    <row r="2649" spans="1:6" s="50" customFormat="1" x14ac:dyDescent="0.2">
      <c r="A2649" s="41">
        <v>631000</v>
      </c>
      <c r="B2649" s="46" t="s">
        <v>396</v>
      </c>
      <c r="C2649" s="40">
        <f>0+C2650</f>
        <v>0</v>
      </c>
      <c r="D2649" s="40">
        <f>0+D2650</f>
        <v>0</v>
      </c>
      <c r="E2649" s="40">
        <f>0+E2650</f>
        <v>8000000</v>
      </c>
      <c r="F2649" s="152">
        <v>0</v>
      </c>
    </row>
    <row r="2650" spans="1:6" s="28" customFormat="1" x14ac:dyDescent="0.2">
      <c r="A2650" s="51">
        <v>631200</v>
      </c>
      <c r="B2650" s="44" t="s">
        <v>467</v>
      </c>
      <c r="C2650" s="53">
        <v>0</v>
      </c>
      <c r="D2650" s="45">
        <v>0</v>
      </c>
      <c r="E2650" s="53">
        <v>8000000</v>
      </c>
      <c r="F2650" s="148">
        <v>0</v>
      </c>
    </row>
    <row r="2651" spans="1:6" s="50" customFormat="1" x14ac:dyDescent="0.2">
      <c r="A2651" s="41">
        <v>638000</v>
      </c>
      <c r="B2651" s="46" t="s">
        <v>397</v>
      </c>
      <c r="C2651" s="40">
        <f t="shared" ref="C2651" si="1037">C2652</f>
        <v>115000</v>
      </c>
      <c r="D2651" s="40">
        <f>D2652</f>
        <v>120000</v>
      </c>
      <c r="E2651" s="40">
        <f t="shared" ref="E2651" si="1038">E2652</f>
        <v>0</v>
      </c>
      <c r="F2651" s="152">
        <f>D2651/C2651*100</f>
        <v>104.34782608695652</v>
      </c>
    </row>
    <row r="2652" spans="1:6" s="28" customFormat="1" x14ac:dyDescent="0.2">
      <c r="A2652" s="43">
        <v>638100</v>
      </c>
      <c r="B2652" s="44" t="s">
        <v>469</v>
      </c>
      <c r="C2652" s="53">
        <v>115000</v>
      </c>
      <c r="D2652" s="45">
        <v>120000</v>
      </c>
      <c r="E2652" s="53">
        <v>0</v>
      </c>
      <c r="F2652" s="148">
        <f>D2652/C2652*100</f>
        <v>104.34782608695652</v>
      </c>
    </row>
    <row r="2653" spans="1:6" s="28" customFormat="1" x14ac:dyDescent="0.2">
      <c r="A2653" s="82"/>
      <c r="B2653" s="76" t="s">
        <v>646</v>
      </c>
      <c r="C2653" s="80">
        <f>C2619+C2640+C2648</f>
        <v>5263100</v>
      </c>
      <c r="D2653" s="80">
        <f>D2619+D2640+D2648</f>
        <v>5631100</v>
      </c>
      <c r="E2653" s="80">
        <f>E2619+E2640+E2648</f>
        <v>8000000</v>
      </c>
      <c r="F2653" s="153">
        <f>D2653/C2653*100</f>
        <v>106.99207691284604</v>
      </c>
    </row>
    <row r="2654" spans="1:6" s="28" customFormat="1" x14ac:dyDescent="0.2">
      <c r="A2654" s="61"/>
      <c r="B2654" s="39"/>
      <c r="C2654" s="62"/>
      <c r="D2654" s="62"/>
      <c r="E2654" s="62"/>
      <c r="F2654" s="149"/>
    </row>
    <row r="2655" spans="1:6" s="28" customFormat="1" x14ac:dyDescent="0.2">
      <c r="A2655" s="38"/>
      <c r="B2655" s="39"/>
      <c r="C2655" s="45"/>
      <c r="D2655" s="45"/>
      <c r="E2655" s="45"/>
      <c r="F2655" s="147"/>
    </row>
    <row r="2656" spans="1:6" s="28" customFormat="1" x14ac:dyDescent="0.2">
      <c r="A2656" s="43" t="s">
        <v>612</v>
      </c>
      <c r="B2656" s="46"/>
      <c r="C2656" s="45"/>
      <c r="D2656" s="45"/>
      <c r="E2656" s="45"/>
      <c r="F2656" s="147"/>
    </row>
    <row r="2657" spans="1:6" s="28" customFormat="1" x14ac:dyDescent="0.2">
      <c r="A2657" s="43" t="s">
        <v>513</v>
      </c>
      <c r="B2657" s="46"/>
      <c r="C2657" s="45"/>
      <c r="D2657" s="45"/>
      <c r="E2657" s="45"/>
      <c r="F2657" s="147"/>
    </row>
    <row r="2658" spans="1:6" s="28" customFormat="1" x14ac:dyDescent="0.2">
      <c r="A2658" s="43" t="s">
        <v>552</v>
      </c>
      <c r="B2658" s="46"/>
      <c r="C2658" s="45"/>
      <c r="D2658" s="45"/>
      <c r="E2658" s="45"/>
      <c r="F2658" s="147"/>
    </row>
    <row r="2659" spans="1:6" s="28" customFormat="1" x14ac:dyDescent="0.2">
      <c r="A2659" s="43" t="s">
        <v>579</v>
      </c>
      <c r="B2659" s="46"/>
      <c r="C2659" s="45"/>
      <c r="D2659" s="45"/>
      <c r="E2659" s="45"/>
      <c r="F2659" s="147"/>
    </row>
    <row r="2660" spans="1:6" s="28" customFormat="1" x14ac:dyDescent="0.2">
      <c r="A2660" s="43"/>
      <c r="B2660" s="72"/>
      <c r="C2660" s="62"/>
      <c r="D2660" s="62"/>
      <c r="E2660" s="62"/>
      <c r="F2660" s="149"/>
    </row>
    <row r="2661" spans="1:6" s="28" customFormat="1" x14ac:dyDescent="0.2">
      <c r="A2661" s="41">
        <v>410000</v>
      </c>
      <c r="B2661" s="42" t="s">
        <v>357</v>
      </c>
      <c r="C2661" s="40">
        <f t="shared" ref="C2661" si="1039">C2662+C2667+C2679</f>
        <v>1811300</v>
      </c>
      <c r="D2661" s="40">
        <f t="shared" ref="D2661" si="1040">D2662+D2667+D2679</f>
        <v>2026600</v>
      </c>
      <c r="E2661" s="40">
        <f t="shared" ref="E2661" si="1041">E2662+E2667+E2679</f>
        <v>0</v>
      </c>
      <c r="F2661" s="152">
        <f t="shared" ref="F2661:F2687" si="1042">D2661/C2661*100</f>
        <v>111.88649036603545</v>
      </c>
    </row>
    <row r="2662" spans="1:6" s="28" customFormat="1" x14ac:dyDescent="0.2">
      <c r="A2662" s="41">
        <v>411000</v>
      </c>
      <c r="B2662" s="42" t="s">
        <v>474</v>
      </c>
      <c r="C2662" s="40">
        <f t="shared" ref="C2662" si="1043">SUM(C2663:C2666)</f>
        <v>1530000</v>
      </c>
      <c r="D2662" s="40">
        <f t="shared" ref="D2662" si="1044">SUM(D2663:D2666)</f>
        <v>1725000</v>
      </c>
      <c r="E2662" s="40">
        <f t="shared" ref="E2662" si="1045">SUM(E2663:E2666)</f>
        <v>0</v>
      </c>
      <c r="F2662" s="152">
        <f t="shared" si="1042"/>
        <v>112.74509803921569</v>
      </c>
    </row>
    <row r="2663" spans="1:6" s="28" customFormat="1" x14ac:dyDescent="0.2">
      <c r="A2663" s="43">
        <v>411100</v>
      </c>
      <c r="B2663" s="44" t="s">
        <v>358</v>
      </c>
      <c r="C2663" s="53">
        <v>1390000</v>
      </c>
      <c r="D2663" s="45">
        <v>1540000</v>
      </c>
      <c r="E2663" s="53">
        <v>0</v>
      </c>
      <c r="F2663" s="148">
        <f t="shared" si="1042"/>
        <v>110.79136690647482</v>
      </c>
    </row>
    <row r="2664" spans="1:6" s="28" customFormat="1" ht="40.5" x14ac:dyDescent="0.2">
      <c r="A2664" s="43">
        <v>411200</v>
      </c>
      <c r="B2664" s="44" t="s">
        <v>487</v>
      </c>
      <c r="C2664" s="53">
        <v>107700</v>
      </c>
      <c r="D2664" s="45">
        <v>120000</v>
      </c>
      <c r="E2664" s="53">
        <v>0</v>
      </c>
      <c r="F2664" s="148">
        <f t="shared" si="1042"/>
        <v>111.42061281337048</v>
      </c>
    </row>
    <row r="2665" spans="1:6" s="28" customFormat="1" ht="40.5" x14ac:dyDescent="0.2">
      <c r="A2665" s="43">
        <v>411300</v>
      </c>
      <c r="B2665" s="44" t="s">
        <v>359</v>
      </c>
      <c r="C2665" s="53">
        <v>20000</v>
      </c>
      <c r="D2665" s="45">
        <v>50000</v>
      </c>
      <c r="E2665" s="53">
        <v>0</v>
      </c>
      <c r="F2665" s="148">
        <f t="shared" si="1042"/>
        <v>250</v>
      </c>
    </row>
    <row r="2666" spans="1:6" s="28" customFormat="1" x14ac:dyDescent="0.2">
      <c r="A2666" s="43">
        <v>411400</v>
      </c>
      <c r="B2666" s="44" t="s">
        <v>360</v>
      </c>
      <c r="C2666" s="53">
        <v>12300</v>
      </c>
      <c r="D2666" s="45">
        <v>15000</v>
      </c>
      <c r="E2666" s="53">
        <v>0</v>
      </c>
      <c r="F2666" s="148">
        <f t="shared" si="1042"/>
        <v>121.95121951219512</v>
      </c>
    </row>
    <row r="2667" spans="1:6" s="28" customFormat="1" x14ac:dyDescent="0.2">
      <c r="A2667" s="41">
        <v>412000</v>
      </c>
      <c r="B2667" s="46" t="s">
        <v>479</v>
      </c>
      <c r="C2667" s="40">
        <f t="shared" ref="C2667" si="1046">SUM(C2668:C2678)</f>
        <v>280100</v>
      </c>
      <c r="D2667" s="40">
        <f t="shared" ref="D2667" si="1047">SUM(D2668:D2678)</f>
        <v>301600</v>
      </c>
      <c r="E2667" s="40">
        <f t="shared" ref="E2667" si="1048">SUM(E2668:E2678)</f>
        <v>0</v>
      </c>
      <c r="F2667" s="152">
        <f t="shared" si="1042"/>
        <v>107.67583006069262</v>
      </c>
    </row>
    <row r="2668" spans="1:6" s="28" customFormat="1" ht="40.5" x14ac:dyDescent="0.2">
      <c r="A2668" s="43">
        <v>412200</v>
      </c>
      <c r="B2668" s="44" t="s">
        <v>488</v>
      </c>
      <c r="C2668" s="53">
        <v>139000</v>
      </c>
      <c r="D2668" s="45">
        <v>154000</v>
      </c>
      <c r="E2668" s="53">
        <v>0</v>
      </c>
      <c r="F2668" s="148">
        <f t="shared" si="1042"/>
        <v>110.79136690647482</v>
      </c>
    </row>
    <row r="2669" spans="1:6" s="28" customFormat="1" x14ac:dyDescent="0.2">
      <c r="A2669" s="43">
        <v>412300</v>
      </c>
      <c r="B2669" s="44" t="s">
        <v>362</v>
      </c>
      <c r="C2669" s="53">
        <v>19599.999999999993</v>
      </c>
      <c r="D2669" s="45">
        <v>20099.999999999996</v>
      </c>
      <c r="E2669" s="53">
        <v>0</v>
      </c>
      <c r="F2669" s="148">
        <f t="shared" si="1042"/>
        <v>102.55102040816328</v>
      </c>
    </row>
    <row r="2670" spans="1:6" s="28" customFormat="1" x14ac:dyDescent="0.2">
      <c r="A2670" s="43">
        <v>412500</v>
      </c>
      <c r="B2670" s="44" t="s">
        <v>364</v>
      </c>
      <c r="C2670" s="53">
        <v>5600</v>
      </c>
      <c r="D2670" s="45">
        <v>5600</v>
      </c>
      <c r="E2670" s="53">
        <v>0</v>
      </c>
      <c r="F2670" s="148">
        <f t="shared" si="1042"/>
        <v>100</v>
      </c>
    </row>
    <row r="2671" spans="1:6" s="28" customFormat="1" x14ac:dyDescent="0.2">
      <c r="A2671" s="43">
        <v>412600</v>
      </c>
      <c r="B2671" s="44" t="s">
        <v>489</v>
      </c>
      <c r="C2671" s="53">
        <v>7500</v>
      </c>
      <c r="D2671" s="45">
        <v>7500</v>
      </c>
      <c r="E2671" s="53">
        <v>0</v>
      </c>
      <c r="F2671" s="148">
        <f t="shared" si="1042"/>
        <v>100</v>
      </c>
    </row>
    <row r="2672" spans="1:6" s="28" customFormat="1" x14ac:dyDescent="0.2">
      <c r="A2672" s="43">
        <v>412700</v>
      </c>
      <c r="B2672" s="44" t="s">
        <v>476</v>
      </c>
      <c r="C2672" s="53">
        <v>89999.999999999985</v>
      </c>
      <c r="D2672" s="45">
        <v>95000</v>
      </c>
      <c r="E2672" s="53">
        <v>0</v>
      </c>
      <c r="F2672" s="148">
        <f t="shared" si="1042"/>
        <v>105.55555555555559</v>
      </c>
    </row>
    <row r="2673" spans="1:6" s="28" customFormat="1" x14ac:dyDescent="0.2">
      <c r="A2673" s="43">
        <v>412900</v>
      </c>
      <c r="B2673" s="44" t="s">
        <v>888</v>
      </c>
      <c r="C2673" s="53">
        <v>1000</v>
      </c>
      <c r="D2673" s="45">
        <v>1000</v>
      </c>
      <c r="E2673" s="53">
        <v>0</v>
      </c>
      <c r="F2673" s="148">
        <f t="shared" si="1042"/>
        <v>100</v>
      </c>
    </row>
    <row r="2674" spans="1:6" s="28" customFormat="1" x14ac:dyDescent="0.2">
      <c r="A2674" s="43">
        <v>412900</v>
      </c>
      <c r="B2674" s="44" t="s">
        <v>703</v>
      </c>
      <c r="C2674" s="53">
        <v>2000</v>
      </c>
      <c r="D2674" s="45">
        <v>2000</v>
      </c>
      <c r="E2674" s="53">
        <v>0</v>
      </c>
      <c r="F2674" s="148">
        <f t="shared" si="1042"/>
        <v>100</v>
      </c>
    </row>
    <row r="2675" spans="1:6" s="28" customFormat="1" x14ac:dyDescent="0.2">
      <c r="A2675" s="43">
        <v>412900</v>
      </c>
      <c r="B2675" s="48" t="s">
        <v>721</v>
      </c>
      <c r="C2675" s="53">
        <v>400</v>
      </c>
      <c r="D2675" s="45">
        <v>400</v>
      </c>
      <c r="E2675" s="53">
        <v>0</v>
      </c>
      <c r="F2675" s="148">
        <f t="shared" si="1042"/>
        <v>100</v>
      </c>
    </row>
    <row r="2676" spans="1:6" s="28" customFormat="1" x14ac:dyDescent="0.2">
      <c r="A2676" s="43">
        <v>412900</v>
      </c>
      <c r="B2676" s="48" t="s">
        <v>722</v>
      </c>
      <c r="C2676" s="53">
        <v>1000</v>
      </c>
      <c r="D2676" s="45">
        <v>1000</v>
      </c>
      <c r="E2676" s="53">
        <v>0</v>
      </c>
      <c r="F2676" s="148">
        <f t="shared" si="1042"/>
        <v>100</v>
      </c>
    </row>
    <row r="2677" spans="1:6" s="28" customFormat="1" x14ac:dyDescent="0.2">
      <c r="A2677" s="43">
        <v>412900</v>
      </c>
      <c r="B2677" s="48" t="s">
        <v>723</v>
      </c>
      <c r="C2677" s="53">
        <v>2999.9999999999995</v>
      </c>
      <c r="D2677" s="45">
        <v>4000</v>
      </c>
      <c r="E2677" s="53">
        <v>0</v>
      </c>
      <c r="F2677" s="148">
        <f t="shared" si="1042"/>
        <v>133.33333333333334</v>
      </c>
    </row>
    <row r="2678" spans="1:6" s="28" customFormat="1" x14ac:dyDescent="0.2">
      <c r="A2678" s="43">
        <v>412900</v>
      </c>
      <c r="B2678" s="44" t="s">
        <v>705</v>
      </c>
      <c r="C2678" s="53">
        <v>11000</v>
      </c>
      <c r="D2678" s="45">
        <v>11000</v>
      </c>
      <c r="E2678" s="53">
        <v>0</v>
      </c>
      <c r="F2678" s="148">
        <f t="shared" si="1042"/>
        <v>100</v>
      </c>
    </row>
    <row r="2679" spans="1:6" s="50" customFormat="1" x14ac:dyDescent="0.2">
      <c r="A2679" s="41">
        <v>413000</v>
      </c>
      <c r="B2679" s="46" t="s">
        <v>480</v>
      </c>
      <c r="C2679" s="40">
        <f t="shared" ref="C2679" si="1049">C2680</f>
        <v>1200</v>
      </c>
      <c r="D2679" s="40">
        <f>D2680</f>
        <v>0</v>
      </c>
      <c r="E2679" s="40">
        <f t="shared" ref="E2679" si="1050">E2680</f>
        <v>0</v>
      </c>
      <c r="F2679" s="152">
        <f t="shared" si="1042"/>
        <v>0</v>
      </c>
    </row>
    <row r="2680" spans="1:6" s="28" customFormat="1" x14ac:dyDescent="0.2">
      <c r="A2680" s="43">
        <v>413900</v>
      </c>
      <c r="B2680" s="44" t="s">
        <v>369</v>
      </c>
      <c r="C2680" s="53">
        <v>1200</v>
      </c>
      <c r="D2680" s="45">
        <v>0</v>
      </c>
      <c r="E2680" s="53">
        <v>0</v>
      </c>
      <c r="F2680" s="148">
        <f t="shared" si="1042"/>
        <v>0</v>
      </c>
    </row>
    <row r="2681" spans="1:6" s="50" customFormat="1" x14ac:dyDescent="0.2">
      <c r="A2681" s="41">
        <v>510000</v>
      </c>
      <c r="B2681" s="46" t="s">
        <v>423</v>
      </c>
      <c r="C2681" s="40">
        <f>C2682+C2685+0</f>
        <v>46500</v>
      </c>
      <c r="D2681" s="40">
        <f>D2682+D2685+0</f>
        <v>32500</v>
      </c>
      <c r="E2681" s="40">
        <f>E2682+E2685+0</f>
        <v>0</v>
      </c>
      <c r="F2681" s="152">
        <f t="shared" si="1042"/>
        <v>69.892473118279568</v>
      </c>
    </row>
    <row r="2682" spans="1:6" s="28" customFormat="1" x14ac:dyDescent="0.2">
      <c r="A2682" s="41">
        <v>511000</v>
      </c>
      <c r="B2682" s="46" t="s">
        <v>424</v>
      </c>
      <c r="C2682" s="40">
        <f t="shared" ref="C2682" si="1051">SUM(C2683:C2684)</f>
        <v>45000</v>
      </c>
      <c r="D2682" s="40">
        <f t="shared" ref="D2682" si="1052">SUM(D2683:D2684)</f>
        <v>31000</v>
      </c>
      <c r="E2682" s="40">
        <f t="shared" ref="E2682" si="1053">SUM(E2683:E2684)</f>
        <v>0</v>
      </c>
      <c r="F2682" s="152">
        <f t="shared" si="1042"/>
        <v>68.888888888888886</v>
      </c>
    </row>
    <row r="2683" spans="1:6" s="28" customFormat="1" x14ac:dyDescent="0.2">
      <c r="A2683" s="43">
        <v>511200</v>
      </c>
      <c r="B2683" s="44" t="s">
        <v>426</v>
      </c>
      <c r="C2683" s="53">
        <v>200</v>
      </c>
      <c r="D2683" s="45">
        <v>1000</v>
      </c>
      <c r="E2683" s="53">
        <v>0</v>
      </c>
      <c r="F2683" s="148">
        <f t="shared" si="1042"/>
        <v>500</v>
      </c>
    </row>
    <row r="2684" spans="1:6" s="28" customFormat="1" x14ac:dyDescent="0.2">
      <c r="A2684" s="43">
        <v>511300</v>
      </c>
      <c r="B2684" s="44" t="s">
        <v>427</v>
      </c>
      <c r="C2684" s="53">
        <v>44800</v>
      </c>
      <c r="D2684" s="45">
        <v>30000</v>
      </c>
      <c r="E2684" s="53">
        <v>0</v>
      </c>
      <c r="F2684" s="148">
        <f t="shared" si="1042"/>
        <v>66.964285714285708</v>
      </c>
    </row>
    <row r="2685" spans="1:6" s="50" customFormat="1" x14ac:dyDescent="0.2">
      <c r="A2685" s="41">
        <v>516000</v>
      </c>
      <c r="B2685" s="46" t="s">
        <v>434</v>
      </c>
      <c r="C2685" s="40">
        <f t="shared" ref="C2685" si="1054">C2686</f>
        <v>1500</v>
      </c>
      <c r="D2685" s="40">
        <f>D2686</f>
        <v>1500</v>
      </c>
      <c r="E2685" s="40">
        <f t="shared" ref="E2685" si="1055">E2686</f>
        <v>0</v>
      </c>
      <c r="F2685" s="152">
        <f t="shared" si="1042"/>
        <v>100</v>
      </c>
    </row>
    <row r="2686" spans="1:6" s="28" customFormat="1" x14ac:dyDescent="0.2">
      <c r="A2686" s="43">
        <v>516100</v>
      </c>
      <c r="B2686" s="44" t="s">
        <v>434</v>
      </c>
      <c r="C2686" s="53">
        <v>1500</v>
      </c>
      <c r="D2686" s="45">
        <v>1500</v>
      </c>
      <c r="E2686" s="53">
        <v>0</v>
      </c>
      <c r="F2686" s="148">
        <f t="shared" si="1042"/>
        <v>100</v>
      </c>
    </row>
    <row r="2687" spans="1:6" s="50" customFormat="1" x14ac:dyDescent="0.2">
      <c r="A2687" s="41">
        <v>630000</v>
      </c>
      <c r="B2687" s="46" t="s">
        <v>464</v>
      </c>
      <c r="C2687" s="40">
        <f>C2688+C2690</f>
        <v>31000</v>
      </c>
      <c r="D2687" s="40">
        <f>D2688+D2690</f>
        <v>30000</v>
      </c>
      <c r="E2687" s="40">
        <f>E2688+E2690</f>
        <v>1000000</v>
      </c>
      <c r="F2687" s="152">
        <f t="shared" si="1042"/>
        <v>96.774193548387103</v>
      </c>
    </row>
    <row r="2688" spans="1:6" s="50" customFormat="1" x14ac:dyDescent="0.2">
      <c r="A2688" s="41">
        <v>631000</v>
      </c>
      <c r="B2688" s="46" t="s">
        <v>396</v>
      </c>
      <c r="C2688" s="40">
        <f>0+C2689</f>
        <v>0</v>
      </c>
      <c r="D2688" s="40">
        <f>0+D2689</f>
        <v>0</v>
      </c>
      <c r="E2688" s="40">
        <f>0+E2689</f>
        <v>1000000</v>
      </c>
      <c r="F2688" s="152">
        <v>0</v>
      </c>
    </row>
    <row r="2689" spans="1:6" s="28" customFormat="1" x14ac:dyDescent="0.2">
      <c r="A2689" s="51">
        <v>631200</v>
      </c>
      <c r="B2689" s="44" t="s">
        <v>467</v>
      </c>
      <c r="C2689" s="53">
        <v>0</v>
      </c>
      <c r="D2689" s="45">
        <v>0</v>
      </c>
      <c r="E2689" s="53">
        <v>1000000</v>
      </c>
      <c r="F2689" s="148">
        <v>0</v>
      </c>
    </row>
    <row r="2690" spans="1:6" s="50" customFormat="1" x14ac:dyDescent="0.2">
      <c r="A2690" s="41">
        <v>638000</v>
      </c>
      <c r="B2690" s="46" t="s">
        <v>397</v>
      </c>
      <c r="C2690" s="40">
        <f t="shared" ref="C2690" si="1056">C2691</f>
        <v>31000</v>
      </c>
      <c r="D2690" s="40">
        <f>D2691</f>
        <v>30000</v>
      </c>
      <c r="E2690" s="40">
        <f t="shared" ref="E2690" si="1057">E2691</f>
        <v>0</v>
      </c>
      <c r="F2690" s="152">
        <f>D2690/C2690*100</f>
        <v>96.774193548387103</v>
      </c>
    </row>
    <row r="2691" spans="1:6" s="28" customFormat="1" x14ac:dyDescent="0.2">
      <c r="A2691" s="43">
        <v>638100</v>
      </c>
      <c r="B2691" s="44" t="s">
        <v>469</v>
      </c>
      <c r="C2691" s="53">
        <v>31000</v>
      </c>
      <c r="D2691" s="45">
        <v>30000</v>
      </c>
      <c r="E2691" s="53">
        <v>0</v>
      </c>
      <c r="F2691" s="148">
        <f>D2691/C2691*100</f>
        <v>96.774193548387103</v>
      </c>
    </row>
    <row r="2692" spans="1:6" s="28" customFormat="1" x14ac:dyDescent="0.2">
      <c r="A2692" s="82"/>
      <c r="B2692" s="76" t="s">
        <v>646</v>
      </c>
      <c r="C2692" s="80">
        <f>C2661+C2681+C2687</f>
        <v>1888800</v>
      </c>
      <c r="D2692" s="80">
        <f>D2661+D2681+D2687</f>
        <v>2089100</v>
      </c>
      <c r="E2692" s="80">
        <f>E2661+E2681+E2687</f>
        <v>1000000</v>
      </c>
      <c r="F2692" s="153">
        <f>D2692/C2692*100</f>
        <v>110.60461668784414</v>
      </c>
    </row>
    <row r="2693" spans="1:6" s="28" customFormat="1" x14ac:dyDescent="0.2">
      <c r="A2693" s="61"/>
      <c r="B2693" s="39"/>
      <c r="C2693" s="62"/>
      <c r="D2693" s="62"/>
      <c r="E2693" s="62"/>
      <c r="F2693" s="149"/>
    </row>
    <row r="2694" spans="1:6" s="28" customFormat="1" x14ac:dyDescent="0.2">
      <c r="A2694" s="38"/>
      <c r="B2694" s="39"/>
      <c r="C2694" s="45"/>
      <c r="D2694" s="45"/>
      <c r="E2694" s="45"/>
      <c r="F2694" s="147"/>
    </row>
    <row r="2695" spans="1:6" s="28" customFormat="1" x14ac:dyDescent="0.2">
      <c r="A2695" s="43" t="s">
        <v>613</v>
      </c>
      <c r="B2695" s="46"/>
      <c r="C2695" s="45"/>
      <c r="D2695" s="45"/>
      <c r="E2695" s="45"/>
      <c r="F2695" s="147"/>
    </row>
    <row r="2696" spans="1:6" s="28" customFormat="1" x14ac:dyDescent="0.2">
      <c r="A2696" s="43" t="s">
        <v>513</v>
      </c>
      <c r="B2696" s="46"/>
      <c r="C2696" s="45"/>
      <c r="D2696" s="45"/>
      <c r="E2696" s="45"/>
      <c r="F2696" s="147"/>
    </row>
    <row r="2697" spans="1:6" s="28" customFormat="1" x14ac:dyDescent="0.2">
      <c r="A2697" s="43" t="s">
        <v>553</v>
      </c>
      <c r="B2697" s="46"/>
      <c r="C2697" s="45"/>
      <c r="D2697" s="45"/>
      <c r="E2697" s="45"/>
      <c r="F2697" s="147"/>
    </row>
    <row r="2698" spans="1:6" s="28" customFormat="1" x14ac:dyDescent="0.2">
      <c r="A2698" s="43" t="s">
        <v>579</v>
      </c>
      <c r="B2698" s="46"/>
      <c r="C2698" s="45"/>
      <c r="D2698" s="45"/>
      <c r="E2698" s="45"/>
      <c r="F2698" s="147"/>
    </row>
    <row r="2699" spans="1:6" s="28" customFormat="1" x14ac:dyDescent="0.2">
      <c r="A2699" s="43"/>
      <c r="B2699" s="72"/>
      <c r="C2699" s="62"/>
      <c r="D2699" s="62"/>
      <c r="E2699" s="62"/>
      <c r="F2699" s="149"/>
    </row>
    <row r="2700" spans="1:6" s="28" customFormat="1" x14ac:dyDescent="0.2">
      <c r="A2700" s="41">
        <v>410000</v>
      </c>
      <c r="B2700" s="42" t="s">
        <v>357</v>
      </c>
      <c r="C2700" s="40">
        <f>C2701+C2706+C2719</f>
        <v>2299600</v>
      </c>
      <c r="D2700" s="40">
        <f>D2701+D2706+D2719</f>
        <v>2465700</v>
      </c>
      <c r="E2700" s="40">
        <f>E2701+E2706+E2719</f>
        <v>0</v>
      </c>
      <c r="F2700" s="152">
        <f t="shared" ref="F2700:F2726" si="1058">D2700/C2700*100</f>
        <v>107.22299530353105</v>
      </c>
    </row>
    <row r="2701" spans="1:6" s="28" customFormat="1" x14ac:dyDescent="0.2">
      <c r="A2701" s="41">
        <v>411000</v>
      </c>
      <c r="B2701" s="42" t="s">
        <v>474</v>
      </c>
      <c r="C2701" s="40">
        <f t="shared" ref="C2701" si="1059">SUM(C2702:C2705)</f>
        <v>1853300</v>
      </c>
      <c r="D2701" s="40">
        <f t="shared" ref="D2701" si="1060">SUM(D2702:D2705)</f>
        <v>1997000</v>
      </c>
      <c r="E2701" s="40">
        <f t="shared" ref="E2701" si="1061">SUM(E2702:E2705)</f>
        <v>0</v>
      </c>
      <c r="F2701" s="152">
        <f t="shared" si="1058"/>
        <v>107.75373657799601</v>
      </c>
    </row>
    <row r="2702" spans="1:6" s="28" customFormat="1" x14ac:dyDescent="0.2">
      <c r="A2702" s="43">
        <v>411100</v>
      </c>
      <c r="B2702" s="44" t="s">
        <v>358</v>
      </c>
      <c r="C2702" s="53">
        <v>1718500</v>
      </c>
      <c r="D2702" s="45">
        <v>1810000</v>
      </c>
      <c r="E2702" s="53">
        <v>0</v>
      </c>
      <c r="F2702" s="148">
        <f t="shared" si="1058"/>
        <v>105.3244108233925</v>
      </c>
    </row>
    <row r="2703" spans="1:6" s="28" customFormat="1" ht="40.5" x14ac:dyDescent="0.2">
      <c r="A2703" s="43">
        <v>411200</v>
      </c>
      <c r="B2703" s="44" t="s">
        <v>487</v>
      </c>
      <c r="C2703" s="53">
        <v>52900</v>
      </c>
      <c r="D2703" s="45">
        <v>80000</v>
      </c>
      <c r="E2703" s="53">
        <v>0</v>
      </c>
      <c r="F2703" s="148">
        <f t="shared" si="1058"/>
        <v>151.22873345935727</v>
      </c>
    </row>
    <row r="2704" spans="1:6" s="28" customFormat="1" ht="40.5" x14ac:dyDescent="0.2">
      <c r="A2704" s="43">
        <v>411300</v>
      </c>
      <c r="B2704" s="44" t="s">
        <v>359</v>
      </c>
      <c r="C2704" s="53">
        <v>66900</v>
      </c>
      <c r="D2704" s="45">
        <v>90000</v>
      </c>
      <c r="E2704" s="53">
        <v>0</v>
      </c>
      <c r="F2704" s="148">
        <f t="shared" si="1058"/>
        <v>134.5291479820628</v>
      </c>
    </row>
    <row r="2705" spans="1:6" s="28" customFormat="1" x14ac:dyDescent="0.2">
      <c r="A2705" s="43">
        <v>411400</v>
      </c>
      <c r="B2705" s="44" t="s">
        <v>360</v>
      </c>
      <c r="C2705" s="53">
        <v>15000</v>
      </c>
      <c r="D2705" s="45">
        <v>17000</v>
      </c>
      <c r="E2705" s="53">
        <v>0</v>
      </c>
      <c r="F2705" s="148">
        <f t="shared" si="1058"/>
        <v>113.33333333333333</v>
      </c>
    </row>
    <row r="2706" spans="1:6" s="28" customFormat="1" x14ac:dyDescent="0.2">
      <c r="A2706" s="41">
        <v>412000</v>
      </c>
      <c r="B2706" s="46" t="s">
        <v>479</v>
      </c>
      <c r="C2706" s="40">
        <f>SUM(C2707:C2718)</f>
        <v>445300</v>
      </c>
      <c r="D2706" s="40">
        <f>SUM(D2707:D2718)</f>
        <v>468700</v>
      </c>
      <c r="E2706" s="40">
        <f>SUM(E2707:E2718)</f>
        <v>0</v>
      </c>
      <c r="F2706" s="152">
        <f t="shared" si="1058"/>
        <v>105.25488434763082</v>
      </c>
    </row>
    <row r="2707" spans="1:6" s="28" customFormat="1" x14ac:dyDescent="0.2">
      <c r="A2707" s="51">
        <v>412100</v>
      </c>
      <c r="B2707" s="44" t="s">
        <v>361</v>
      </c>
      <c r="C2707" s="53">
        <v>30999.999999999996</v>
      </c>
      <c r="D2707" s="45">
        <v>30999.999999999996</v>
      </c>
      <c r="E2707" s="53">
        <v>0</v>
      </c>
      <c r="F2707" s="148">
        <f t="shared" si="1058"/>
        <v>100</v>
      </c>
    </row>
    <row r="2708" spans="1:6" s="28" customFormat="1" ht="40.5" x14ac:dyDescent="0.2">
      <c r="A2708" s="43">
        <v>412200</v>
      </c>
      <c r="B2708" s="44" t="s">
        <v>488</v>
      </c>
      <c r="C2708" s="53">
        <v>200000</v>
      </c>
      <c r="D2708" s="45">
        <v>210000</v>
      </c>
      <c r="E2708" s="53">
        <v>0</v>
      </c>
      <c r="F2708" s="148">
        <f t="shared" si="1058"/>
        <v>105</v>
      </c>
    </row>
    <row r="2709" spans="1:6" s="28" customFormat="1" x14ac:dyDescent="0.2">
      <c r="A2709" s="43">
        <v>412300</v>
      </c>
      <c r="B2709" s="44" t="s">
        <v>362</v>
      </c>
      <c r="C2709" s="53">
        <v>48000</v>
      </c>
      <c r="D2709" s="45">
        <v>48000</v>
      </c>
      <c r="E2709" s="53">
        <v>0</v>
      </c>
      <c r="F2709" s="148">
        <f t="shared" si="1058"/>
        <v>100</v>
      </c>
    </row>
    <row r="2710" spans="1:6" s="28" customFormat="1" x14ac:dyDescent="0.2">
      <c r="A2710" s="43">
        <v>412500</v>
      </c>
      <c r="B2710" s="44" t="s">
        <v>364</v>
      </c>
      <c r="C2710" s="53">
        <v>10100</v>
      </c>
      <c r="D2710" s="45">
        <v>10100</v>
      </c>
      <c r="E2710" s="53">
        <v>0</v>
      </c>
      <c r="F2710" s="148">
        <f t="shared" si="1058"/>
        <v>100</v>
      </c>
    </row>
    <row r="2711" spans="1:6" s="28" customFormat="1" x14ac:dyDescent="0.2">
      <c r="A2711" s="43">
        <v>412600</v>
      </c>
      <c r="B2711" s="44" t="s">
        <v>489</v>
      </c>
      <c r="C2711" s="53">
        <v>11000</v>
      </c>
      <c r="D2711" s="45">
        <v>11000</v>
      </c>
      <c r="E2711" s="53">
        <v>0</v>
      </c>
      <c r="F2711" s="148">
        <f t="shared" si="1058"/>
        <v>100</v>
      </c>
    </row>
    <row r="2712" spans="1:6" s="28" customFormat="1" x14ac:dyDescent="0.2">
      <c r="A2712" s="43">
        <v>412700</v>
      </c>
      <c r="B2712" s="44" t="s">
        <v>476</v>
      </c>
      <c r="C2712" s="53">
        <v>127000</v>
      </c>
      <c r="D2712" s="45">
        <v>140000</v>
      </c>
      <c r="E2712" s="53">
        <v>0</v>
      </c>
      <c r="F2712" s="148">
        <f t="shared" si="1058"/>
        <v>110.23622047244095</v>
      </c>
    </row>
    <row r="2713" spans="1:6" s="28" customFormat="1" x14ac:dyDescent="0.2">
      <c r="A2713" s="43">
        <v>412900</v>
      </c>
      <c r="B2713" s="44" t="s">
        <v>888</v>
      </c>
      <c r="C2713" s="53">
        <v>1500</v>
      </c>
      <c r="D2713" s="45">
        <v>0</v>
      </c>
      <c r="E2713" s="53">
        <v>0</v>
      </c>
      <c r="F2713" s="148">
        <f t="shared" si="1058"/>
        <v>0</v>
      </c>
    </row>
    <row r="2714" spans="1:6" s="28" customFormat="1" x14ac:dyDescent="0.2">
      <c r="A2714" s="43">
        <v>412900</v>
      </c>
      <c r="B2714" s="48" t="s">
        <v>703</v>
      </c>
      <c r="C2714" s="53">
        <v>6900</v>
      </c>
      <c r="D2714" s="45">
        <v>7000</v>
      </c>
      <c r="E2714" s="53">
        <v>0</v>
      </c>
      <c r="F2714" s="148">
        <f t="shared" si="1058"/>
        <v>101.44927536231884</v>
      </c>
    </row>
    <row r="2715" spans="1:6" s="28" customFormat="1" x14ac:dyDescent="0.2">
      <c r="A2715" s="43">
        <v>412900</v>
      </c>
      <c r="B2715" s="48" t="s">
        <v>721</v>
      </c>
      <c r="C2715" s="53">
        <v>1000</v>
      </c>
      <c r="D2715" s="45">
        <v>1000</v>
      </c>
      <c r="E2715" s="53">
        <v>0</v>
      </c>
      <c r="F2715" s="148">
        <f t="shared" si="1058"/>
        <v>100</v>
      </c>
    </row>
    <row r="2716" spans="1:6" s="28" customFormat="1" x14ac:dyDescent="0.2">
      <c r="A2716" s="43">
        <v>412900</v>
      </c>
      <c r="B2716" s="48" t="s">
        <v>722</v>
      </c>
      <c r="C2716" s="53">
        <v>600</v>
      </c>
      <c r="D2716" s="45">
        <v>500</v>
      </c>
      <c r="E2716" s="53">
        <v>0</v>
      </c>
      <c r="F2716" s="148">
        <f t="shared" si="1058"/>
        <v>83.333333333333343</v>
      </c>
    </row>
    <row r="2717" spans="1:6" s="28" customFormat="1" x14ac:dyDescent="0.2">
      <c r="A2717" s="43">
        <v>412900</v>
      </c>
      <c r="B2717" s="48" t="s">
        <v>723</v>
      </c>
      <c r="C2717" s="53">
        <v>4100</v>
      </c>
      <c r="D2717" s="45">
        <v>6000</v>
      </c>
      <c r="E2717" s="53">
        <v>0</v>
      </c>
      <c r="F2717" s="148">
        <f t="shared" si="1058"/>
        <v>146.34146341463415</v>
      </c>
    </row>
    <row r="2718" spans="1:6" s="28" customFormat="1" x14ac:dyDescent="0.2">
      <c r="A2718" s="43">
        <v>412900</v>
      </c>
      <c r="B2718" s="48" t="s">
        <v>705</v>
      </c>
      <c r="C2718" s="53">
        <v>4100</v>
      </c>
      <c r="D2718" s="45">
        <v>4100</v>
      </c>
      <c r="E2718" s="53">
        <v>0</v>
      </c>
      <c r="F2718" s="148">
        <f t="shared" si="1058"/>
        <v>100</v>
      </c>
    </row>
    <row r="2719" spans="1:6" s="50" customFormat="1" x14ac:dyDescent="0.2">
      <c r="A2719" s="41">
        <v>413000</v>
      </c>
      <c r="B2719" s="46" t="s">
        <v>480</v>
      </c>
      <c r="C2719" s="40">
        <f t="shared" ref="C2719" si="1062">C2720</f>
        <v>1000</v>
      </c>
      <c r="D2719" s="40">
        <f>D2720</f>
        <v>0</v>
      </c>
      <c r="E2719" s="40">
        <f t="shared" ref="E2719" si="1063">E2720</f>
        <v>0</v>
      </c>
      <c r="F2719" s="152">
        <f t="shared" si="1058"/>
        <v>0</v>
      </c>
    </row>
    <row r="2720" spans="1:6" s="28" customFormat="1" x14ac:dyDescent="0.2">
      <c r="A2720" s="43">
        <v>413900</v>
      </c>
      <c r="B2720" s="44" t="s">
        <v>369</v>
      </c>
      <c r="C2720" s="53">
        <v>1000</v>
      </c>
      <c r="D2720" s="45">
        <v>0</v>
      </c>
      <c r="E2720" s="53">
        <v>0</v>
      </c>
      <c r="F2720" s="148">
        <f t="shared" si="1058"/>
        <v>0</v>
      </c>
    </row>
    <row r="2721" spans="1:6" s="28" customFormat="1" x14ac:dyDescent="0.2">
      <c r="A2721" s="41">
        <v>510000</v>
      </c>
      <c r="B2721" s="46" t="s">
        <v>423</v>
      </c>
      <c r="C2721" s="40">
        <f>C2722+C2724+0</f>
        <v>13000</v>
      </c>
      <c r="D2721" s="40">
        <f>D2722+D2724+0</f>
        <v>13000</v>
      </c>
      <c r="E2721" s="40">
        <f>E2722+E2724+0</f>
        <v>0</v>
      </c>
      <c r="F2721" s="152">
        <f t="shared" si="1058"/>
        <v>100</v>
      </c>
    </row>
    <row r="2722" spans="1:6" s="28" customFormat="1" x14ac:dyDescent="0.2">
      <c r="A2722" s="41">
        <v>511000</v>
      </c>
      <c r="B2722" s="46" t="s">
        <v>424</v>
      </c>
      <c r="C2722" s="40">
        <f>SUM(C2723:C2723)</f>
        <v>10000</v>
      </c>
      <c r="D2722" s="40">
        <f>SUM(D2723:D2723)</f>
        <v>10000</v>
      </c>
      <c r="E2722" s="40">
        <f>SUM(E2723:E2723)</f>
        <v>0</v>
      </c>
      <c r="F2722" s="152">
        <f t="shared" si="1058"/>
        <v>100</v>
      </c>
    </row>
    <row r="2723" spans="1:6" s="28" customFormat="1" x14ac:dyDescent="0.2">
      <c r="A2723" s="43">
        <v>511300</v>
      </c>
      <c r="B2723" s="44" t="s">
        <v>427</v>
      </c>
      <c r="C2723" s="53">
        <v>10000</v>
      </c>
      <c r="D2723" s="45">
        <v>10000</v>
      </c>
      <c r="E2723" s="53">
        <v>0</v>
      </c>
      <c r="F2723" s="148">
        <f t="shared" si="1058"/>
        <v>100</v>
      </c>
    </row>
    <row r="2724" spans="1:6" s="28" customFormat="1" x14ac:dyDescent="0.2">
      <c r="A2724" s="41">
        <v>516000</v>
      </c>
      <c r="B2724" s="46" t="s">
        <v>434</v>
      </c>
      <c r="C2724" s="40">
        <f t="shared" ref="C2724" si="1064">C2725</f>
        <v>2999.9999999999995</v>
      </c>
      <c r="D2724" s="40">
        <f>D2725</f>
        <v>3000</v>
      </c>
      <c r="E2724" s="40">
        <f t="shared" ref="E2724" si="1065">E2725</f>
        <v>0</v>
      </c>
      <c r="F2724" s="152">
        <f t="shared" si="1058"/>
        <v>100.00000000000003</v>
      </c>
    </row>
    <row r="2725" spans="1:6" s="28" customFormat="1" x14ac:dyDescent="0.2">
      <c r="A2725" s="43">
        <v>516100</v>
      </c>
      <c r="B2725" s="44" t="s">
        <v>434</v>
      </c>
      <c r="C2725" s="53">
        <v>2999.9999999999995</v>
      </c>
      <c r="D2725" s="45">
        <v>3000</v>
      </c>
      <c r="E2725" s="53">
        <v>0</v>
      </c>
      <c r="F2725" s="148">
        <f t="shared" si="1058"/>
        <v>100.00000000000003</v>
      </c>
    </row>
    <row r="2726" spans="1:6" s="50" customFormat="1" x14ac:dyDescent="0.2">
      <c r="A2726" s="41">
        <v>630000</v>
      </c>
      <c r="B2726" s="46" t="s">
        <v>464</v>
      </c>
      <c r="C2726" s="40">
        <f>C2727+C2729</f>
        <v>63000</v>
      </c>
      <c r="D2726" s="40">
        <f>D2727+D2729</f>
        <v>65000</v>
      </c>
      <c r="E2726" s="40">
        <f>E2727+E2729</f>
        <v>1100000</v>
      </c>
      <c r="F2726" s="152">
        <f t="shared" si="1058"/>
        <v>103.17460317460319</v>
      </c>
    </row>
    <row r="2727" spans="1:6" s="50" customFormat="1" x14ac:dyDescent="0.2">
      <c r="A2727" s="41">
        <v>631000</v>
      </c>
      <c r="B2727" s="46" t="s">
        <v>396</v>
      </c>
      <c r="C2727" s="40">
        <f>0</f>
        <v>0</v>
      </c>
      <c r="D2727" s="40">
        <f>0</f>
        <v>0</v>
      </c>
      <c r="E2727" s="40">
        <f>E2728</f>
        <v>1100000</v>
      </c>
      <c r="F2727" s="152">
        <v>0</v>
      </c>
    </row>
    <row r="2728" spans="1:6" s="28" customFormat="1" x14ac:dyDescent="0.2">
      <c r="A2728" s="51">
        <v>631200</v>
      </c>
      <c r="B2728" s="44" t="s">
        <v>467</v>
      </c>
      <c r="C2728" s="53">
        <v>0</v>
      </c>
      <c r="D2728" s="45">
        <v>0</v>
      </c>
      <c r="E2728" s="53">
        <v>1100000</v>
      </c>
      <c r="F2728" s="148">
        <v>0</v>
      </c>
    </row>
    <row r="2729" spans="1:6" s="50" customFormat="1" x14ac:dyDescent="0.2">
      <c r="A2729" s="41">
        <v>638000</v>
      </c>
      <c r="B2729" s="46" t="s">
        <v>397</v>
      </c>
      <c r="C2729" s="40">
        <f t="shared" ref="C2729" si="1066">C2730</f>
        <v>63000</v>
      </c>
      <c r="D2729" s="40">
        <f>D2730</f>
        <v>65000</v>
      </c>
      <c r="E2729" s="40">
        <f t="shared" ref="E2729" si="1067">E2730</f>
        <v>0</v>
      </c>
      <c r="F2729" s="152">
        <f>D2729/C2729*100</f>
        <v>103.17460317460319</v>
      </c>
    </row>
    <row r="2730" spans="1:6" s="28" customFormat="1" x14ac:dyDescent="0.2">
      <c r="A2730" s="43">
        <v>638100</v>
      </c>
      <c r="B2730" s="44" t="s">
        <v>469</v>
      </c>
      <c r="C2730" s="53">
        <v>63000</v>
      </c>
      <c r="D2730" s="45">
        <v>65000</v>
      </c>
      <c r="E2730" s="53">
        <v>0</v>
      </c>
      <c r="F2730" s="148">
        <f>D2730/C2730*100</f>
        <v>103.17460317460319</v>
      </c>
    </row>
    <row r="2731" spans="1:6" s="28" customFormat="1" x14ac:dyDescent="0.2">
      <c r="A2731" s="82"/>
      <c r="B2731" s="76" t="s">
        <v>646</v>
      </c>
      <c r="C2731" s="80">
        <f>C2700+C2721+C2726</f>
        <v>2375600</v>
      </c>
      <c r="D2731" s="80">
        <f>D2700+D2721+D2726</f>
        <v>2543700</v>
      </c>
      <c r="E2731" s="80">
        <f>E2700+E2721+E2726</f>
        <v>1100000</v>
      </c>
      <c r="F2731" s="153">
        <f>D2731/C2731*100</f>
        <v>107.07610708873547</v>
      </c>
    </row>
    <row r="2732" spans="1:6" s="28" customFormat="1" x14ac:dyDescent="0.2">
      <c r="A2732" s="61"/>
      <c r="B2732" s="39"/>
      <c r="C2732" s="62"/>
      <c r="D2732" s="62"/>
      <c r="E2732" s="62"/>
      <c r="F2732" s="149"/>
    </row>
    <row r="2733" spans="1:6" s="28" customFormat="1" x14ac:dyDescent="0.2">
      <c r="A2733" s="38"/>
      <c r="B2733" s="39"/>
      <c r="C2733" s="45"/>
      <c r="D2733" s="45"/>
      <c r="E2733" s="45"/>
      <c r="F2733" s="147"/>
    </row>
    <row r="2734" spans="1:6" s="28" customFormat="1" x14ac:dyDescent="0.2">
      <c r="A2734" s="43" t="s">
        <v>614</v>
      </c>
      <c r="B2734" s="46"/>
      <c r="C2734" s="45"/>
      <c r="D2734" s="45"/>
      <c r="E2734" s="45"/>
      <c r="F2734" s="147"/>
    </row>
    <row r="2735" spans="1:6" s="28" customFormat="1" x14ac:dyDescent="0.2">
      <c r="A2735" s="43" t="s">
        <v>513</v>
      </c>
      <c r="B2735" s="46"/>
      <c r="C2735" s="45"/>
      <c r="D2735" s="45"/>
      <c r="E2735" s="45"/>
      <c r="F2735" s="147"/>
    </row>
    <row r="2736" spans="1:6" s="28" customFormat="1" x14ac:dyDescent="0.2">
      <c r="A2736" s="43" t="s">
        <v>554</v>
      </c>
      <c r="B2736" s="46"/>
      <c r="C2736" s="45"/>
      <c r="D2736" s="45"/>
      <c r="E2736" s="45"/>
      <c r="F2736" s="147"/>
    </row>
    <row r="2737" spans="1:6" s="28" customFormat="1" x14ac:dyDescent="0.2">
      <c r="A2737" s="43" t="s">
        <v>579</v>
      </c>
      <c r="B2737" s="46"/>
      <c r="C2737" s="45"/>
      <c r="D2737" s="45"/>
      <c r="E2737" s="45"/>
      <c r="F2737" s="147"/>
    </row>
    <row r="2738" spans="1:6" s="28" customFormat="1" x14ac:dyDescent="0.2">
      <c r="A2738" s="43"/>
      <c r="B2738" s="72"/>
      <c r="C2738" s="62"/>
      <c r="D2738" s="62"/>
      <c r="E2738" s="62"/>
      <c r="F2738" s="149"/>
    </row>
    <row r="2739" spans="1:6" s="28" customFormat="1" x14ac:dyDescent="0.2">
      <c r="A2739" s="41">
        <v>410000</v>
      </c>
      <c r="B2739" s="42" t="s">
        <v>357</v>
      </c>
      <c r="C2739" s="40">
        <f t="shared" ref="C2739" si="1068">C2740+C2745</f>
        <v>1424900</v>
      </c>
      <c r="D2739" s="40">
        <f t="shared" ref="D2739" si="1069">D2740+D2745</f>
        <v>1483500</v>
      </c>
      <c r="E2739" s="40">
        <f t="shared" ref="E2739" si="1070">E2740+E2745</f>
        <v>0</v>
      </c>
      <c r="F2739" s="152">
        <f t="shared" ref="F2739:F2762" si="1071">D2739/C2739*100</f>
        <v>104.112569303109</v>
      </c>
    </row>
    <row r="2740" spans="1:6" s="28" customFormat="1" x14ac:dyDescent="0.2">
      <c r="A2740" s="41">
        <v>411000</v>
      </c>
      <c r="B2740" s="42" t="s">
        <v>474</v>
      </c>
      <c r="C2740" s="40">
        <f t="shared" ref="C2740" si="1072">SUM(C2741:C2744)</f>
        <v>1137000</v>
      </c>
      <c r="D2740" s="40">
        <f t="shared" ref="D2740" si="1073">SUM(D2741:D2744)</f>
        <v>1195000</v>
      </c>
      <c r="E2740" s="40">
        <f t="shared" ref="E2740" si="1074">SUM(E2741:E2744)</f>
        <v>0</v>
      </c>
      <c r="F2740" s="152">
        <f t="shared" si="1071"/>
        <v>105.10114335971856</v>
      </c>
    </row>
    <row r="2741" spans="1:6" s="28" customFormat="1" x14ac:dyDescent="0.2">
      <c r="A2741" s="43">
        <v>411100</v>
      </c>
      <c r="B2741" s="44" t="s">
        <v>358</v>
      </c>
      <c r="C2741" s="53">
        <v>1075000</v>
      </c>
      <c r="D2741" s="45">
        <v>1120000</v>
      </c>
      <c r="E2741" s="53">
        <v>0</v>
      </c>
      <c r="F2741" s="148">
        <f t="shared" si="1071"/>
        <v>104.18604651162791</v>
      </c>
    </row>
    <row r="2742" spans="1:6" s="28" customFormat="1" ht="40.5" x14ac:dyDescent="0.2">
      <c r="A2742" s="43">
        <v>411200</v>
      </c>
      <c r="B2742" s="44" t="s">
        <v>487</v>
      </c>
      <c r="C2742" s="53">
        <v>30000</v>
      </c>
      <c r="D2742" s="45">
        <v>35000</v>
      </c>
      <c r="E2742" s="53">
        <v>0</v>
      </c>
      <c r="F2742" s="148">
        <f t="shared" si="1071"/>
        <v>116.66666666666667</v>
      </c>
    </row>
    <row r="2743" spans="1:6" s="28" customFormat="1" ht="40.5" x14ac:dyDescent="0.2">
      <c r="A2743" s="43">
        <v>411300</v>
      </c>
      <c r="B2743" s="44" t="s">
        <v>359</v>
      </c>
      <c r="C2743" s="53">
        <v>19000</v>
      </c>
      <c r="D2743" s="45">
        <v>25000</v>
      </c>
      <c r="E2743" s="53">
        <v>0</v>
      </c>
      <c r="F2743" s="148">
        <f t="shared" si="1071"/>
        <v>131.57894736842107</v>
      </c>
    </row>
    <row r="2744" spans="1:6" s="28" customFormat="1" x14ac:dyDescent="0.2">
      <c r="A2744" s="43">
        <v>411400</v>
      </c>
      <c r="B2744" s="44" t="s">
        <v>360</v>
      </c>
      <c r="C2744" s="53">
        <v>13000</v>
      </c>
      <c r="D2744" s="45">
        <v>15000</v>
      </c>
      <c r="E2744" s="53">
        <v>0</v>
      </c>
      <c r="F2744" s="148">
        <f t="shared" si="1071"/>
        <v>115.38461538461537</v>
      </c>
    </row>
    <row r="2745" spans="1:6" s="28" customFormat="1" x14ac:dyDescent="0.2">
      <c r="A2745" s="41">
        <v>412000</v>
      </c>
      <c r="B2745" s="46" t="s">
        <v>479</v>
      </c>
      <c r="C2745" s="40">
        <f>SUM(C2746:C2755)</f>
        <v>287900</v>
      </c>
      <c r="D2745" s="40">
        <f>SUM(D2746:D2755)</f>
        <v>288500</v>
      </c>
      <c r="E2745" s="40">
        <f>SUM(E2746:E2755)</f>
        <v>0</v>
      </c>
      <c r="F2745" s="152">
        <f t="shared" si="1071"/>
        <v>100.20840569642237</v>
      </c>
    </row>
    <row r="2746" spans="1:6" s="28" customFormat="1" ht="40.5" x14ac:dyDescent="0.2">
      <c r="A2746" s="43">
        <v>412200</v>
      </c>
      <c r="B2746" s="44" t="s">
        <v>488</v>
      </c>
      <c r="C2746" s="53">
        <v>193000</v>
      </c>
      <c r="D2746" s="45">
        <v>208000</v>
      </c>
      <c r="E2746" s="53">
        <v>0</v>
      </c>
      <c r="F2746" s="148">
        <f t="shared" si="1071"/>
        <v>107.7720207253886</v>
      </c>
    </row>
    <row r="2747" spans="1:6" s="28" customFormat="1" x14ac:dyDescent="0.2">
      <c r="A2747" s="43">
        <v>412300</v>
      </c>
      <c r="B2747" s="44" t="s">
        <v>362</v>
      </c>
      <c r="C2747" s="53">
        <v>27000</v>
      </c>
      <c r="D2747" s="45">
        <v>23000</v>
      </c>
      <c r="E2747" s="53">
        <v>0</v>
      </c>
      <c r="F2747" s="148">
        <f t="shared" si="1071"/>
        <v>85.18518518518519</v>
      </c>
    </row>
    <row r="2748" spans="1:6" s="28" customFormat="1" x14ac:dyDescent="0.2">
      <c r="A2748" s="43">
        <v>412500</v>
      </c>
      <c r="B2748" s="44" t="s">
        <v>364</v>
      </c>
      <c r="C2748" s="53">
        <v>6000</v>
      </c>
      <c r="D2748" s="45">
        <v>2999.9999999999995</v>
      </c>
      <c r="E2748" s="53">
        <v>0</v>
      </c>
      <c r="F2748" s="148">
        <f t="shared" si="1071"/>
        <v>49.999999999999993</v>
      </c>
    </row>
    <row r="2749" spans="1:6" s="28" customFormat="1" x14ac:dyDescent="0.2">
      <c r="A2749" s="43">
        <v>412600</v>
      </c>
      <c r="B2749" s="44" t="s">
        <v>489</v>
      </c>
      <c r="C2749" s="53">
        <v>5000</v>
      </c>
      <c r="D2749" s="45">
        <v>5000</v>
      </c>
      <c r="E2749" s="53">
        <v>0</v>
      </c>
      <c r="F2749" s="148">
        <f t="shared" si="1071"/>
        <v>100</v>
      </c>
    </row>
    <row r="2750" spans="1:6" s="28" customFormat="1" x14ac:dyDescent="0.2">
      <c r="A2750" s="43">
        <v>412700</v>
      </c>
      <c r="B2750" s="44" t="s">
        <v>476</v>
      </c>
      <c r="C2750" s="53">
        <v>41900</v>
      </c>
      <c r="D2750" s="45">
        <v>32500</v>
      </c>
      <c r="E2750" s="53">
        <v>0</v>
      </c>
      <c r="F2750" s="148">
        <f t="shared" si="1071"/>
        <v>77.565632458233893</v>
      </c>
    </row>
    <row r="2751" spans="1:6" s="28" customFormat="1" x14ac:dyDescent="0.2">
      <c r="A2751" s="43">
        <v>412900</v>
      </c>
      <c r="B2751" s="44" t="s">
        <v>888</v>
      </c>
      <c r="C2751" s="53">
        <v>1000</v>
      </c>
      <c r="D2751" s="45">
        <v>1000</v>
      </c>
      <c r="E2751" s="53">
        <v>0</v>
      </c>
      <c r="F2751" s="148">
        <f t="shared" si="1071"/>
        <v>100</v>
      </c>
    </row>
    <row r="2752" spans="1:6" s="28" customFormat="1" x14ac:dyDescent="0.2">
      <c r="A2752" s="43">
        <v>412900</v>
      </c>
      <c r="B2752" s="48" t="s">
        <v>721</v>
      </c>
      <c r="C2752" s="53">
        <v>1000</v>
      </c>
      <c r="D2752" s="45">
        <v>1000</v>
      </c>
      <c r="E2752" s="53">
        <v>0</v>
      </c>
      <c r="F2752" s="148">
        <f t="shared" si="1071"/>
        <v>100</v>
      </c>
    </row>
    <row r="2753" spans="1:6" s="28" customFormat="1" x14ac:dyDescent="0.2">
      <c r="A2753" s="43">
        <v>412900</v>
      </c>
      <c r="B2753" s="48" t="s">
        <v>722</v>
      </c>
      <c r="C2753" s="53">
        <v>3500</v>
      </c>
      <c r="D2753" s="45">
        <v>4000</v>
      </c>
      <c r="E2753" s="53">
        <v>0</v>
      </c>
      <c r="F2753" s="148">
        <f t="shared" si="1071"/>
        <v>114.28571428571428</v>
      </c>
    </row>
    <row r="2754" spans="1:6" s="28" customFormat="1" x14ac:dyDescent="0.2">
      <c r="A2754" s="43">
        <v>412900</v>
      </c>
      <c r="B2754" s="48" t="s">
        <v>723</v>
      </c>
      <c r="C2754" s="53">
        <v>2700</v>
      </c>
      <c r="D2754" s="45">
        <v>4000</v>
      </c>
      <c r="E2754" s="53">
        <v>0</v>
      </c>
      <c r="F2754" s="148">
        <f t="shared" si="1071"/>
        <v>148.14814814814815</v>
      </c>
    </row>
    <row r="2755" spans="1:6" s="28" customFormat="1" x14ac:dyDescent="0.2">
      <c r="A2755" s="43">
        <v>412900</v>
      </c>
      <c r="B2755" s="44" t="s">
        <v>705</v>
      </c>
      <c r="C2755" s="53">
        <v>6800</v>
      </c>
      <c r="D2755" s="45">
        <v>7000</v>
      </c>
      <c r="E2755" s="53">
        <v>0</v>
      </c>
      <c r="F2755" s="148">
        <f t="shared" si="1071"/>
        <v>102.94117647058823</v>
      </c>
    </row>
    <row r="2756" spans="1:6" s="50" customFormat="1" x14ac:dyDescent="0.2">
      <c r="A2756" s="41">
        <v>510000</v>
      </c>
      <c r="B2756" s="46" t="s">
        <v>423</v>
      </c>
      <c r="C2756" s="40">
        <f t="shared" ref="C2756" si="1075">C2757+C2760</f>
        <v>33000</v>
      </c>
      <c r="D2756" s="40">
        <f t="shared" ref="D2756" si="1076">D2757+D2760</f>
        <v>30000</v>
      </c>
      <c r="E2756" s="40">
        <f t="shared" ref="E2756" si="1077">E2757</f>
        <v>0</v>
      </c>
      <c r="F2756" s="152">
        <f t="shared" si="1071"/>
        <v>90.909090909090907</v>
      </c>
    </row>
    <row r="2757" spans="1:6" s="50" customFormat="1" x14ac:dyDescent="0.2">
      <c r="A2757" s="41">
        <v>511000</v>
      </c>
      <c r="B2757" s="46" t="s">
        <v>424</v>
      </c>
      <c r="C2757" s="40">
        <f t="shared" ref="C2757" si="1078">SUM(C2758:C2759)</f>
        <v>32000</v>
      </c>
      <c r="D2757" s="40">
        <f t="shared" ref="D2757" si="1079">SUM(D2758:D2759)</f>
        <v>30000</v>
      </c>
      <c r="E2757" s="40">
        <f t="shared" ref="E2757" si="1080">SUM(E2758:E2759)</f>
        <v>0</v>
      </c>
      <c r="F2757" s="152">
        <f t="shared" si="1071"/>
        <v>93.75</v>
      </c>
    </row>
    <row r="2758" spans="1:6" s="28" customFormat="1" x14ac:dyDescent="0.2">
      <c r="A2758" s="43">
        <v>511200</v>
      </c>
      <c r="B2758" s="44" t="s">
        <v>426</v>
      </c>
      <c r="C2758" s="53">
        <v>7000</v>
      </c>
      <c r="D2758" s="45">
        <v>5000</v>
      </c>
      <c r="E2758" s="53">
        <v>0</v>
      </c>
      <c r="F2758" s="148">
        <f t="shared" si="1071"/>
        <v>71.428571428571431</v>
      </c>
    </row>
    <row r="2759" spans="1:6" s="28" customFormat="1" x14ac:dyDescent="0.2">
      <c r="A2759" s="43">
        <v>511300</v>
      </c>
      <c r="B2759" s="44" t="s">
        <v>427</v>
      </c>
      <c r="C2759" s="53">
        <v>25000</v>
      </c>
      <c r="D2759" s="45">
        <v>25000</v>
      </c>
      <c r="E2759" s="53">
        <v>0</v>
      </c>
      <c r="F2759" s="148">
        <f t="shared" si="1071"/>
        <v>100</v>
      </c>
    </row>
    <row r="2760" spans="1:6" s="50" customFormat="1" x14ac:dyDescent="0.2">
      <c r="A2760" s="41">
        <v>516000</v>
      </c>
      <c r="B2760" s="46" t="s">
        <v>434</v>
      </c>
      <c r="C2760" s="74">
        <f t="shared" ref="C2760" si="1081">C2761</f>
        <v>1000</v>
      </c>
      <c r="D2760" s="40">
        <f t="shared" ref="D2760" si="1082">D2761</f>
        <v>0</v>
      </c>
      <c r="E2760" s="74">
        <v>0</v>
      </c>
      <c r="F2760" s="152">
        <f t="shared" si="1071"/>
        <v>0</v>
      </c>
    </row>
    <row r="2761" spans="1:6" s="28" customFormat="1" x14ac:dyDescent="0.2">
      <c r="A2761" s="43">
        <v>516100</v>
      </c>
      <c r="B2761" s="44" t="s">
        <v>434</v>
      </c>
      <c r="C2761" s="53">
        <v>1000</v>
      </c>
      <c r="D2761" s="45">
        <v>0</v>
      </c>
      <c r="E2761" s="53">
        <v>0</v>
      </c>
      <c r="F2761" s="148">
        <f t="shared" si="1071"/>
        <v>0</v>
      </c>
    </row>
    <row r="2762" spans="1:6" s="50" customFormat="1" x14ac:dyDescent="0.2">
      <c r="A2762" s="41">
        <v>630000</v>
      </c>
      <c r="B2762" s="46" t="s">
        <v>464</v>
      </c>
      <c r="C2762" s="40">
        <f>C2763+C2765</f>
        <v>28500</v>
      </c>
      <c r="D2762" s="40">
        <f>D2763+D2765</f>
        <v>30000</v>
      </c>
      <c r="E2762" s="40">
        <f>E2763+E2765</f>
        <v>160000</v>
      </c>
      <c r="F2762" s="152">
        <f t="shared" si="1071"/>
        <v>105.26315789473684</v>
      </c>
    </row>
    <row r="2763" spans="1:6" s="50" customFormat="1" x14ac:dyDescent="0.2">
      <c r="A2763" s="41">
        <v>631000</v>
      </c>
      <c r="B2763" s="46" t="s">
        <v>396</v>
      </c>
      <c r="C2763" s="40">
        <f>0+C2764</f>
        <v>0</v>
      </c>
      <c r="D2763" s="40">
        <f>0+D2764</f>
        <v>0</v>
      </c>
      <c r="E2763" s="40">
        <f>0+E2764</f>
        <v>160000</v>
      </c>
      <c r="F2763" s="152">
        <v>0</v>
      </c>
    </row>
    <row r="2764" spans="1:6" s="28" customFormat="1" x14ac:dyDescent="0.2">
      <c r="A2764" s="51">
        <v>631200</v>
      </c>
      <c r="B2764" s="44" t="s">
        <v>467</v>
      </c>
      <c r="C2764" s="53">
        <v>0</v>
      </c>
      <c r="D2764" s="45">
        <v>0</v>
      </c>
      <c r="E2764" s="53">
        <v>160000</v>
      </c>
      <c r="F2764" s="148">
        <v>0</v>
      </c>
    </row>
    <row r="2765" spans="1:6" s="50" customFormat="1" x14ac:dyDescent="0.2">
      <c r="A2765" s="41">
        <v>638000</v>
      </c>
      <c r="B2765" s="46" t="s">
        <v>397</v>
      </c>
      <c r="C2765" s="40">
        <f t="shared" ref="C2765" si="1083">C2766</f>
        <v>28500</v>
      </c>
      <c r="D2765" s="40">
        <f>D2766</f>
        <v>30000</v>
      </c>
      <c r="E2765" s="40">
        <f t="shared" ref="E2765" si="1084">E2766</f>
        <v>0</v>
      </c>
      <c r="F2765" s="152">
        <f>D2765/C2765*100</f>
        <v>105.26315789473684</v>
      </c>
    </row>
    <row r="2766" spans="1:6" s="28" customFormat="1" x14ac:dyDescent="0.2">
      <c r="A2766" s="43">
        <v>638100</v>
      </c>
      <c r="B2766" s="44" t="s">
        <v>469</v>
      </c>
      <c r="C2766" s="53">
        <v>28500</v>
      </c>
      <c r="D2766" s="45">
        <v>30000</v>
      </c>
      <c r="E2766" s="53">
        <v>0</v>
      </c>
      <c r="F2766" s="148">
        <f>D2766/C2766*100</f>
        <v>105.26315789473684</v>
      </c>
    </row>
    <row r="2767" spans="1:6" s="28" customFormat="1" x14ac:dyDescent="0.2">
      <c r="A2767" s="82"/>
      <c r="B2767" s="76" t="s">
        <v>646</v>
      </c>
      <c r="C2767" s="80">
        <f>C2739+C2756+C2762</f>
        <v>1486400</v>
      </c>
      <c r="D2767" s="80">
        <f>D2739+D2756+D2762</f>
        <v>1543500</v>
      </c>
      <c r="E2767" s="80">
        <f>E2739+E2756+E2762</f>
        <v>160000</v>
      </c>
      <c r="F2767" s="153">
        <f>D2767/C2767*100</f>
        <v>103.84149623250806</v>
      </c>
    </row>
    <row r="2768" spans="1:6" s="28" customFormat="1" x14ac:dyDescent="0.2">
      <c r="A2768" s="61"/>
      <c r="B2768" s="39"/>
      <c r="C2768" s="62"/>
      <c r="D2768" s="62"/>
      <c r="E2768" s="62"/>
      <c r="F2768" s="149"/>
    </row>
    <row r="2769" spans="1:6" s="28" customFormat="1" x14ac:dyDescent="0.2">
      <c r="A2769" s="38"/>
      <c r="B2769" s="39"/>
      <c r="C2769" s="45"/>
      <c r="D2769" s="45"/>
      <c r="E2769" s="45"/>
      <c r="F2769" s="147"/>
    </row>
    <row r="2770" spans="1:6" s="28" customFormat="1" x14ac:dyDescent="0.2">
      <c r="A2770" s="43" t="s">
        <v>615</v>
      </c>
      <c r="B2770" s="46"/>
      <c r="C2770" s="45"/>
      <c r="D2770" s="45"/>
      <c r="E2770" s="45"/>
      <c r="F2770" s="147"/>
    </row>
    <row r="2771" spans="1:6" s="28" customFormat="1" x14ac:dyDescent="0.2">
      <c r="A2771" s="43" t="s">
        <v>513</v>
      </c>
      <c r="B2771" s="46"/>
      <c r="C2771" s="45"/>
      <c r="D2771" s="45"/>
      <c r="E2771" s="45"/>
      <c r="F2771" s="147"/>
    </row>
    <row r="2772" spans="1:6" s="28" customFormat="1" x14ac:dyDescent="0.2">
      <c r="A2772" s="43" t="s">
        <v>555</v>
      </c>
      <c r="B2772" s="46"/>
      <c r="C2772" s="45"/>
      <c r="D2772" s="45"/>
      <c r="E2772" s="45"/>
      <c r="F2772" s="147"/>
    </row>
    <row r="2773" spans="1:6" s="28" customFormat="1" x14ac:dyDescent="0.2">
      <c r="A2773" s="43" t="s">
        <v>579</v>
      </c>
      <c r="B2773" s="46"/>
      <c r="C2773" s="45"/>
      <c r="D2773" s="45"/>
      <c r="E2773" s="45"/>
      <c r="F2773" s="147"/>
    </row>
    <row r="2774" spans="1:6" s="28" customFormat="1" x14ac:dyDescent="0.2">
      <c r="A2774" s="43"/>
      <c r="B2774" s="72"/>
      <c r="C2774" s="62"/>
      <c r="D2774" s="62"/>
      <c r="E2774" s="62"/>
      <c r="F2774" s="149"/>
    </row>
    <row r="2775" spans="1:6" s="28" customFormat="1" x14ac:dyDescent="0.2">
      <c r="A2775" s="41">
        <v>410000</v>
      </c>
      <c r="B2775" s="42" t="s">
        <v>357</v>
      </c>
      <c r="C2775" s="40">
        <f t="shared" ref="C2775" si="1085">C2776+C2781</f>
        <v>3145999.9999999995</v>
      </c>
      <c r="D2775" s="40">
        <f t="shared" ref="D2775" si="1086">D2776+D2781</f>
        <v>3377000</v>
      </c>
      <c r="E2775" s="40">
        <f t="shared" ref="E2775" si="1087">E2776+E2781</f>
        <v>0</v>
      </c>
      <c r="F2775" s="152">
        <f t="shared" ref="F2775:F2796" si="1088">D2775/C2775*100</f>
        <v>107.34265734265736</v>
      </c>
    </row>
    <row r="2776" spans="1:6" s="28" customFormat="1" x14ac:dyDescent="0.2">
      <c r="A2776" s="41">
        <v>411000</v>
      </c>
      <c r="B2776" s="42" t="s">
        <v>474</v>
      </c>
      <c r="C2776" s="40">
        <f t="shared" ref="C2776" si="1089">SUM(C2777:C2780)</f>
        <v>2583600</v>
      </c>
      <c r="D2776" s="40">
        <f t="shared" ref="D2776" si="1090">SUM(D2777:D2780)</f>
        <v>2800000</v>
      </c>
      <c r="E2776" s="40">
        <f t="shared" ref="E2776" si="1091">SUM(E2777:E2780)</f>
        <v>0</v>
      </c>
      <c r="F2776" s="152">
        <f t="shared" si="1088"/>
        <v>108.37590958352685</v>
      </c>
    </row>
    <row r="2777" spans="1:6" s="28" customFormat="1" x14ac:dyDescent="0.2">
      <c r="A2777" s="43">
        <v>411100</v>
      </c>
      <c r="B2777" s="44" t="s">
        <v>358</v>
      </c>
      <c r="C2777" s="53">
        <v>2405000</v>
      </c>
      <c r="D2777" s="45">
        <v>2590000</v>
      </c>
      <c r="E2777" s="53">
        <v>0</v>
      </c>
      <c r="F2777" s="148">
        <f t="shared" si="1088"/>
        <v>107.69230769230769</v>
      </c>
    </row>
    <row r="2778" spans="1:6" s="28" customFormat="1" ht="40.5" x14ac:dyDescent="0.2">
      <c r="A2778" s="43">
        <v>411200</v>
      </c>
      <c r="B2778" s="44" t="s">
        <v>487</v>
      </c>
      <c r="C2778" s="53">
        <v>110000</v>
      </c>
      <c r="D2778" s="45">
        <v>120000</v>
      </c>
      <c r="E2778" s="53">
        <v>0</v>
      </c>
      <c r="F2778" s="148">
        <f t="shared" si="1088"/>
        <v>109.09090909090908</v>
      </c>
    </row>
    <row r="2779" spans="1:6" s="28" customFormat="1" ht="40.5" x14ac:dyDescent="0.2">
      <c r="A2779" s="43">
        <v>411300</v>
      </c>
      <c r="B2779" s="44" t="s">
        <v>359</v>
      </c>
      <c r="C2779" s="53">
        <v>30000</v>
      </c>
      <c r="D2779" s="45">
        <v>50000</v>
      </c>
      <c r="E2779" s="53">
        <v>0</v>
      </c>
      <c r="F2779" s="148">
        <f t="shared" si="1088"/>
        <v>166.66666666666669</v>
      </c>
    </row>
    <row r="2780" spans="1:6" s="28" customFormat="1" x14ac:dyDescent="0.2">
      <c r="A2780" s="43">
        <v>411400</v>
      </c>
      <c r="B2780" s="44" t="s">
        <v>360</v>
      </c>
      <c r="C2780" s="53">
        <v>38600</v>
      </c>
      <c r="D2780" s="45">
        <v>40000</v>
      </c>
      <c r="E2780" s="53">
        <v>0</v>
      </c>
      <c r="F2780" s="148">
        <f t="shared" si="1088"/>
        <v>103.62694300518133</v>
      </c>
    </row>
    <row r="2781" spans="1:6" s="28" customFormat="1" x14ac:dyDescent="0.2">
      <c r="A2781" s="41">
        <v>412000</v>
      </c>
      <c r="B2781" s="46" t="s">
        <v>479</v>
      </c>
      <c r="C2781" s="40">
        <f>SUM(C2782:C2790)</f>
        <v>562399.99999999953</v>
      </c>
      <c r="D2781" s="40">
        <f>SUM(D2782:D2790)</f>
        <v>577000</v>
      </c>
      <c r="E2781" s="40">
        <f>SUM(E2782:E2790)</f>
        <v>0</v>
      </c>
      <c r="F2781" s="152">
        <f t="shared" si="1088"/>
        <v>102.59601706970136</v>
      </c>
    </row>
    <row r="2782" spans="1:6" s="28" customFormat="1" ht="40.5" x14ac:dyDescent="0.2">
      <c r="A2782" s="43">
        <v>412200</v>
      </c>
      <c r="B2782" s="44" t="s">
        <v>488</v>
      </c>
      <c r="C2782" s="53">
        <v>232699.99999999965</v>
      </c>
      <c r="D2782" s="45">
        <v>242000</v>
      </c>
      <c r="E2782" s="53">
        <v>0</v>
      </c>
      <c r="F2782" s="148">
        <f t="shared" si="1088"/>
        <v>103.99656209712091</v>
      </c>
    </row>
    <row r="2783" spans="1:6" s="28" customFormat="1" x14ac:dyDescent="0.2">
      <c r="A2783" s="43">
        <v>412300</v>
      </c>
      <c r="B2783" s="44" t="s">
        <v>362</v>
      </c>
      <c r="C2783" s="53">
        <v>36499.999999999964</v>
      </c>
      <c r="D2783" s="45">
        <v>38000</v>
      </c>
      <c r="E2783" s="53">
        <v>0</v>
      </c>
      <c r="F2783" s="148">
        <f t="shared" si="1088"/>
        <v>104.109589041096</v>
      </c>
    </row>
    <row r="2784" spans="1:6" s="28" customFormat="1" x14ac:dyDescent="0.2">
      <c r="A2784" s="43">
        <v>412500</v>
      </c>
      <c r="B2784" s="44" t="s">
        <v>364</v>
      </c>
      <c r="C2784" s="53">
        <v>8000</v>
      </c>
      <c r="D2784" s="45">
        <v>8000</v>
      </c>
      <c r="E2784" s="53">
        <v>0</v>
      </c>
      <c r="F2784" s="148">
        <f t="shared" si="1088"/>
        <v>100</v>
      </c>
    </row>
    <row r="2785" spans="1:6" s="28" customFormat="1" x14ac:dyDescent="0.2">
      <c r="A2785" s="43">
        <v>412600</v>
      </c>
      <c r="B2785" s="44" t="s">
        <v>489</v>
      </c>
      <c r="C2785" s="53">
        <v>6499.9999999999964</v>
      </c>
      <c r="D2785" s="45">
        <v>6499.9999999999964</v>
      </c>
      <c r="E2785" s="53">
        <v>0</v>
      </c>
      <c r="F2785" s="148">
        <f t="shared" si="1088"/>
        <v>100</v>
      </c>
    </row>
    <row r="2786" spans="1:6" s="28" customFormat="1" x14ac:dyDescent="0.2">
      <c r="A2786" s="43">
        <v>412700</v>
      </c>
      <c r="B2786" s="44" t="s">
        <v>476</v>
      </c>
      <c r="C2786" s="53">
        <v>252899.99999999997</v>
      </c>
      <c r="D2786" s="45">
        <v>255000</v>
      </c>
      <c r="E2786" s="53">
        <v>0</v>
      </c>
      <c r="F2786" s="148">
        <f t="shared" si="1088"/>
        <v>100.83036773428233</v>
      </c>
    </row>
    <row r="2787" spans="1:6" s="28" customFormat="1" x14ac:dyDescent="0.2">
      <c r="A2787" s="43">
        <v>412900</v>
      </c>
      <c r="B2787" s="44" t="s">
        <v>888</v>
      </c>
      <c r="C2787" s="53">
        <v>2000</v>
      </c>
      <c r="D2787" s="45">
        <v>1500</v>
      </c>
      <c r="E2787" s="53">
        <v>0</v>
      </c>
      <c r="F2787" s="148">
        <f t="shared" si="1088"/>
        <v>75</v>
      </c>
    </row>
    <row r="2788" spans="1:6" s="28" customFormat="1" x14ac:dyDescent="0.2">
      <c r="A2788" s="43">
        <v>412900</v>
      </c>
      <c r="B2788" s="48" t="s">
        <v>722</v>
      </c>
      <c r="C2788" s="53">
        <v>13800.000000000004</v>
      </c>
      <c r="D2788" s="45">
        <v>13000</v>
      </c>
      <c r="E2788" s="53">
        <v>0</v>
      </c>
      <c r="F2788" s="148">
        <f t="shared" si="1088"/>
        <v>94.202898550724612</v>
      </c>
    </row>
    <row r="2789" spans="1:6" s="28" customFormat="1" x14ac:dyDescent="0.2">
      <c r="A2789" s="43">
        <v>412900</v>
      </c>
      <c r="B2789" s="48" t="s">
        <v>723</v>
      </c>
      <c r="C2789" s="53">
        <v>5000</v>
      </c>
      <c r="D2789" s="45">
        <v>8000</v>
      </c>
      <c r="E2789" s="53">
        <v>0</v>
      </c>
      <c r="F2789" s="148">
        <f t="shared" si="1088"/>
        <v>160</v>
      </c>
    </row>
    <row r="2790" spans="1:6" s="28" customFormat="1" x14ac:dyDescent="0.2">
      <c r="A2790" s="43">
        <v>412900</v>
      </c>
      <c r="B2790" s="44" t="s">
        <v>705</v>
      </c>
      <c r="C2790" s="53">
        <v>5000</v>
      </c>
      <c r="D2790" s="45">
        <v>5000</v>
      </c>
      <c r="E2790" s="53">
        <v>0</v>
      </c>
      <c r="F2790" s="148">
        <f t="shared" si="1088"/>
        <v>100</v>
      </c>
    </row>
    <row r="2791" spans="1:6" s="28" customFormat="1" x14ac:dyDescent="0.2">
      <c r="A2791" s="41">
        <v>510000</v>
      </c>
      <c r="B2791" s="46" t="s">
        <v>423</v>
      </c>
      <c r="C2791" s="40">
        <f>C2792+C2794</f>
        <v>21300</v>
      </c>
      <c r="D2791" s="40">
        <f>D2792+D2794</f>
        <v>30500</v>
      </c>
      <c r="E2791" s="40">
        <f>E2792+E2794</f>
        <v>0</v>
      </c>
      <c r="F2791" s="152">
        <f t="shared" si="1088"/>
        <v>143.19248826291079</v>
      </c>
    </row>
    <row r="2792" spans="1:6" s="28" customFormat="1" x14ac:dyDescent="0.2">
      <c r="A2792" s="41">
        <v>511000</v>
      </c>
      <c r="B2792" s="46" t="s">
        <v>424</v>
      </c>
      <c r="C2792" s="40">
        <f>SUM(C2793:C2793)</f>
        <v>20800</v>
      </c>
      <c r="D2792" s="40">
        <f>SUM(D2793:D2793)</f>
        <v>30000</v>
      </c>
      <c r="E2792" s="40">
        <f>SUM(E2793:E2793)</f>
        <v>0</v>
      </c>
      <c r="F2792" s="152">
        <f t="shared" si="1088"/>
        <v>144.23076923076923</v>
      </c>
    </row>
    <row r="2793" spans="1:6" s="28" customFormat="1" x14ac:dyDescent="0.2">
      <c r="A2793" s="43">
        <v>511300</v>
      </c>
      <c r="B2793" s="44" t="s">
        <v>427</v>
      </c>
      <c r="C2793" s="53">
        <v>20800</v>
      </c>
      <c r="D2793" s="45">
        <v>30000</v>
      </c>
      <c r="E2793" s="53">
        <v>0</v>
      </c>
      <c r="F2793" s="148">
        <f t="shared" si="1088"/>
        <v>144.23076923076923</v>
      </c>
    </row>
    <row r="2794" spans="1:6" s="50" customFormat="1" x14ac:dyDescent="0.2">
      <c r="A2794" s="41">
        <v>516000</v>
      </c>
      <c r="B2794" s="46" t="s">
        <v>434</v>
      </c>
      <c r="C2794" s="40">
        <f t="shared" ref="C2794" si="1092">C2795</f>
        <v>500</v>
      </c>
      <c r="D2794" s="40">
        <f>D2795</f>
        <v>500</v>
      </c>
      <c r="E2794" s="40">
        <f t="shared" ref="E2794" si="1093">E2795</f>
        <v>0</v>
      </c>
      <c r="F2794" s="152">
        <f t="shared" si="1088"/>
        <v>100</v>
      </c>
    </row>
    <row r="2795" spans="1:6" s="28" customFormat="1" x14ac:dyDescent="0.2">
      <c r="A2795" s="43">
        <v>516100</v>
      </c>
      <c r="B2795" s="44" t="s">
        <v>434</v>
      </c>
      <c r="C2795" s="53">
        <v>500</v>
      </c>
      <c r="D2795" s="45">
        <v>500</v>
      </c>
      <c r="E2795" s="53">
        <v>0</v>
      </c>
      <c r="F2795" s="148">
        <f t="shared" si="1088"/>
        <v>100</v>
      </c>
    </row>
    <row r="2796" spans="1:6" s="50" customFormat="1" x14ac:dyDescent="0.2">
      <c r="A2796" s="41">
        <v>630000</v>
      </c>
      <c r="B2796" s="46" t="s">
        <v>464</v>
      </c>
      <c r="C2796" s="40">
        <f>C2797+C2799</f>
        <v>60000</v>
      </c>
      <c r="D2796" s="40">
        <f>D2797+D2799</f>
        <v>60000</v>
      </c>
      <c r="E2796" s="40">
        <f>E2797+E2799</f>
        <v>2000000</v>
      </c>
      <c r="F2796" s="152">
        <f t="shared" si="1088"/>
        <v>100</v>
      </c>
    </row>
    <row r="2797" spans="1:6" s="50" customFormat="1" x14ac:dyDescent="0.2">
      <c r="A2797" s="41">
        <v>631000</v>
      </c>
      <c r="B2797" s="46" t="s">
        <v>396</v>
      </c>
      <c r="C2797" s="40">
        <f>0+C2798</f>
        <v>0</v>
      </c>
      <c r="D2797" s="40">
        <f>0+D2798</f>
        <v>0</v>
      </c>
      <c r="E2797" s="40">
        <f>0+E2798</f>
        <v>2000000</v>
      </c>
      <c r="F2797" s="152">
        <v>0</v>
      </c>
    </row>
    <row r="2798" spans="1:6" s="28" customFormat="1" x14ac:dyDescent="0.2">
      <c r="A2798" s="51">
        <v>631200</v>
      </c>
      <c r="B2798" s="44" t="s">
        <v>467</v>
      </c>
      <c r="C2798" s="53">
        <v>0</v>
      </c>
      <c r="D2798" s="45">
        <v>0</v>
      </c>
      <c r="E2798" s="53">
        <v>2000000</v>
      </c>
      <c r="F2798" s="148">
        <v>0</v>
      </c>
    </row>
    <row r="2799" spans="1:6" s="50" customFormat="1" x14ac:dyDescent="0.2">
      <c r="A2799" s="41">
        <v>638000</v>
      </c>
      <c r="B2799" s="46" t="s">
        <v>397</v>
      </c>
      <c r="C2799" s="40">
        <f t="shared" ref="C2799" si="1094">C2800</f>
        <v>60000</v>
      </c>
      <c r="D2799" s="40">
        <f>D2800</f>
        <v>60000</v>
      </c>
      <c r="E2799" s="40">
        <f t="shared" ref="E2799" si="1095">E2800</f>
        <v>0</v>
      </c>
      <c r="F2799" s="152">
        <f>D2799/C2799*100</f>
        <v>100</v>
      </c>
    </row>
    <row r="2800" spans="1:6" s="28" customFormat="1" x14ac:dyDescent="0.2">
      <c r="A2800" s="43">
        <v>638100</v>
      </c>
      <c r="B2800" s="44" t="s">
        <v>469</v>
      </c>
      <c r="C2800" s="53">
        <v>60000</v>
      </c>
      <c r="D2800" s="45">
        <v>60000</v>
      </c>
      <c r="E2800" s="53">
        <v>0</v>
      </c>
      <c r="F2800" s="148">
        <f>D2800/C2800*100</f>
        <v>100</v>
      </c>
    </row>
    <row r="2801" spans="1:6" s="28" customFormat="1" x14ac:dyDescent="0.2">
      <c r="A2801" s="82"/>
      <c r="B2801" s="76" t="s">
        <v>646</v>
      </c>
      <c r="C2801" s="80">
        <f>C2775+C2791+C2796</f>
        <v>3227299.9999999995</v>
      </c>
      <c r="D2801" s="80">
        <f>D2775+D2791+D2796</f>
        <v>3467500</v>
      </c>
      <c r="E2801" s="80">
        <f>E2775+E2791+E2796</f>
        <v>2000000</v>
      </c>
      <c r="F2801" s="153">
        <f>D2801/C2801*100</f>
        <v>107.44275400489576</v>
      </c>
    </row>
    <row r="2802" spans="1:6" s="28" customFormat="1" x14ac:dyDescent="0.2">
      <c r="A2802" s="61"/>
      <c r="B2802" s="39"/>
      <c r="C2802" s="62"/>
      <c r="D2802" s="62"/>
      <c r="E2802" s="62"/>
      <c r="F2802" s="149"/>
    </row>
    <row r="2803" spans="1:6" s="28" customFormat="1" x14ac:dyDescent="0.2">
      <c r="A2803" s="38"/>
      <c r="B2803" s="39"/>
      <c r="C2803" s="45"/>
      <c r="D2803" s="45"/>
      <c r="E2803" s="45"/>
      <c r="F2803" s="147"/>
    </row>
    <row r="2804" spans="1:6" s="28" customFormat="1" x14ac:dyDescent="0.2">
      <c r="A2804" s="43" t="s">
        <v>616</v>
      </c>
      <c r="B2804" s="46"/>
      <c r="C2804" s="45"/>
      <c r="D2804" s="45"/>
      <c r="E2804" s="45"/>
      <c r="F2804" s="147"/>
    </row>
    <row r="2805" spans="1:6" s="28" customFormat="1" x14ac:dyDescent="0.2">
      <c r="A2805" s="43" t="s">
        <v>513</v>
      </c>
      <c r="B2805" s="46"/>
      <c r="C2805" s="45"/>
      <c r="D2805" s="45"/>
      <c r="E2805" s="45"/>
      <c r="F2805" s="147"/>
    </row>
    <row r="2806" spans="1:6" s="28" customFormat="1" x14ac:dyDescent="0.2">
      <c r="A2806" s="43" t="s">
        <v>556</v>
      </c>
      <c r="B2806" s="46"/>
      <c r="C2806" s="45"/>
      <c r="D2806" s="45"/>
      <c r="E2806" s="45"/>
      <c r="F2806" s="147"/>
    </row>
    <row r="2807" spans="1:6" s="28" customFormat="1" x14ac:dyDescent="0.2">
      <c r="A2807" s="43" t="s">
        <v>579</v>
      </c>
      <c r="B2807" s="46"/>
      <c r="C2807" s="45"/>
      <c r="D2807" s="45"/>
      <c r="E2807" s="45"/>
      <c r="F2807" s="147"/>
    </row>
    <row r="2808" spans="1:6" s="28" customFormat="1" x14ac:dyDescent="0.2">
      <c r="A2808" s="43"/>
      <c r="B2808" s="72"/>
      <c r="C2808" s="62"/>
      <c r="D2808" s="62"/>
      <c r="E2808" s="62"/>
      <c r="F2808" s="149"/>
    </row>
    <row r="2809" spans="1:6" s="28" customFormat="1" x14ac:dyDescent="0.2">
      <c r="A2809" s="41">
        <v>410000</v>
      </c>
      <c r="B2809" s="42" t="s">
        <v>357</v>
      </c>
      <c r="C2809" s="40">
        <f t="shared" ref="C2809" si="1096">C2810+C2815</f>
        <v>1357900</v>
      </c>
      <c r="D2809" s="40">
        <f t="shared" ref="D2809" si="1097">D2810+D2815</f>
        <v>1448300</v>
      </c>
      <c r="E2809" s="40">
        <f t="shared" ref="E2809" si="1098">E2810+E2815</f>
        <v>0</v>
      </c>
      <c r="F2809" s="152">
        <f t="shared" ref="F2809:F2830" si="1099">D2809/C2809*100</f>
        <v>106.65733853744752</v>
      </c>
    </row>
    <row r="2810" spans="1:6" s="28" customFormat="1" x14ac:dyDescent="0.2">
      <c r="A2810" s="41">
        <v>411000</v>
      </c>
      <c r="B2810" s="42" t="s">
        <v>474</v>
      </c>
      <c r="C2810" s="40">
        <f t="shared" ref="C2810" si="1100">SUM(C2811:C2814)</f>
        <v>1101600</v>
      </c>
      <c r="D2810" s="40">
        <f t="shared" ref="D2810" si="1101">SUM(D2811:D2814)</f>
        <v>1185000</v>
      </c>
      <c r="E2810" s="40">
        <f t="shared" ref="E2810" si="1102">SUM(E2811:E2814)</f>
        <v>0</v>
      </c>
      <c r="F2810" s="152">
        <f t="shared" si="1099"/>
        <v>107.57080610021788</v>
      </c>
    </row>
    <row r="2811" spans="1:6" s="28" customFormat="1" x14ac:dyDescent="0.2">
      <c r="A2811" s="43">
        <v>411100</v>
      </c>
      <c r="B2811" s="44" t="s">
        <v>358</v>
      </c>
      <c r="C2811" s="53">
        <v>1025000</v>
      </c>
      <c r="D2811" s="45">
        <v>1100000</v>
      </c>
      <c r="E2811" s="53">
        <v>0</v>
      </c>
      <c r="F2811" s="148">
        <f t="shared" si="1099"/>
        <v>107.31707317073172</v>
      </c>
    </row>
    <row r="2812" spans="1:6" s="28" customFormat="1" ht="40.5" x14ac:dyDescent="0.2">
      <c r="A2812" s="43">
        <v>411200</v>
      </c>
      <c r="B2812" s="44" t="s">
        <v>487</v>
      </c>
      <c r="C2812" s="53">
        <v>51500</v>
      </c>
      <c r="D2812" s="45">
        <v>55000</v>
      </c>
      <c r="E2812" s="53">
        <v>0</v>
      </c>
      <c r="F2812" s="148">
        <f t="shared" si="1099"/>
        <v>106.79611650485437</v>
      </c>
    </row>
    <row r="2813" spans="1:6" s="28" customFormat="1" ht="40.5" x14ac:dyDescent="0.2">
      <c r="A2813" s="43">
        <v>411300</v>
      </c>
      <c r="B2813" s="44" t="s">
        <v>359</v>
      </c>
      <c r="C2813" s="53">
        <v>19300</v>
      </c>
      <c r="D2813" s="45">
        <v>20000</v>
      </c>
      <c r="E2813" s="53">
        <v>0</v>
      </c>
      <c r="F2813" s="148">
        <f t="shared" si="1099"/>
        <v>103.62694300518133</v>
      </c>
    </row>
    <row r="2814" spans="1:6" s="28" customFormat="1" x14ac:dyDescent="0.2">
      <c r="A2814" s="43">
        <v>411400</v>
      </c>
      <c r="B2814" s="44" t="s">
        <v>360</v>
      </c>
      <c r="C2814" s="53">
        <v>5800</v>
      </c>
      <c r="D2814" s="45">
        <v>10000</v>
      </c>
      <c r="E2814" s="53">
        <v>0</v>
      </c>
      <c r="F2814" s="148">
        <f t="shared" si="1099"/>
        <v>172.41379310344826</v>
      </c>
    </row>
    <row r="2815" spans="1:6" s="28" customFormat="1" x14ac:dyDescent="0.2">
      <c r="A2815" s="41">
        <v>412000</v>
      </c>
      <c r="B2815" s="46" t="s">
        <v>479</v>
      </c>
      <c r="C2815" s="40">
        <f t="shared" ref="C2815" si="1103">SUM(C2816:C2826)</f>
        <v>256300</v>
      </c>
      <c r="D2815" s="40">
        <f t="shared" ref="D2815" si="1104">SUM(D2816:D2826)</f>
        <v>263300</v>
      </c>
      <c r="E2815" s="40">
        <f t="shared" ref="E2815" si="1105">SUM(E2816:E2826)</f>
        <v>0</v>
      </c>
      <c r="F2815" s="152">
        <f t="shared" si="1099"/>
        <v>102.73117440499415</v>
      </c>
    </row>
    <row r="2816" spans="1:6" s="28" customFormat="1" ht="40.5" x14ac:dyDescent="0.2">
      <c r="A2816" s="43">
        <v>412200</v>
      </c>
      <c r="B2816" s="44" t="s">
        <v>488</v>
      </c>
      <c r="C2816" s="53">
        <v>130000</v>
      </c>
      <c r="D2816" s="45">
        <v>135000</v>
      </c>
      <c r="E2816" s="53">
        <v>0</v>
      </c>
      <c r="F2816" s="148">
        <f t="shared" si="1099"/>
        <v>103.84615384615385</v>
      </c>
    </row>
    <row r="2817" spans="1:6" s="28" customFormat="1" x14ac:dyDescent="0.2">
      <c r="A2817" s="43">
        <v>412300</v>
      </c>
      <c r="B2817" s="44" t="s">
        <v>362</v>
      </c>
      <c r="C2817" s="53">
        <v>31300</v>
      </c>
      <c r="D2817" s="45">
        <v>31300</v>
      </c>
      <c r="E2817" s="53">
        <v>0</v>
      </c>
      <c r="F2817" s="148">
        <f t="shared" si="1099"/>
        <v>100</v>
      </c>
    </row>
    <row r="2818" spans="1:6" s="28" customFormat="1" x14ac:dyDescent="0.2">
      <c r="A2818" s="43">
        <v>412500</v>
      </c>
      <c r="B2818" s="44" t="s">
        <v>364</v>
      </c>
      <c r="C2818" s="53">
        <v>7000</v>
      </c>
      <c r="D2818" s="45">
        <v>7000</v>
      </c>
      <c r="E2818" s="53">
        <v>0</v>
      </c>
      <c r="F2818" s="148">
        <f t="shared" si="1099"/>
        <v>100</v>
      </c>
    </row>
    <row r="2819" spans="1:6" s="28" customFormat="1" x14ac:dyDescent="0.2">
      <c r="A2819" s="43">
        <v>412600</v>
      </c>
      <c r="B2819" s="44" t="s">
        <v>489</v>
      </c>
      <c r="C2819" s="53">
        <v>4000</v>
      </c>
      <c r="D2819" s="45">
        <v>4000</v>
      </c>
      <c r="E2819" s="53">
        <v>0</v>
      </c>
      <c r="F2819" s="148">
        <f t="shared" si="1099"/>
        <v>100</v>
      </c>
    </row>
    <row r="2820" spans="1:6" s="28" customFormat="1" x14ac:dyDescent="0.2">
      <c r="A2820" s="43">
        <v>412700</v>
      </c>
      <c r="B2820" s="44" t="s">
        <v>476</v>
      </c>
      <c r="C2820" s="53">
        <v>75000</v>
      </c>
      <c r="D2820" s="45">
        <v>75000</v>
      </c>
      <c r="E2820" s="53">
        <v>0</v>
      </c>
      <c r="F2820" s="148">
        <f t="shared" si="1099"/>
        <v>100</v>
      </c>
    </row>
    <row r="2821" spans="1:6" s="28" customFormat="1" x14ac:dyDescent="0.2">
      <c r="A2821" s="43">
        <v>412900</v>
      </c>
      <c r="B2821" s="48" t="s">
        <v>888</v>
      </c>
      <c r="C2821" s="53">
        <v>800</v>
      </c>
      <c r="D2821" s="45">
        <v>800</v>
      </c>
      <c r="E2821" s="53">
        <v>0</v>
      </c>
      <c r="F2821" s="148">
        <f t="shared" si="1099"/>
        <v>100</v>
      </c>
    </row>
    <row r="2822" spans="1:6" s="28" customFormat="1" x14ac:dyDescent="0.2">
      <c r="A2822" s="43">
        <v>412900</v>
      </c>
      <c r="B2822" s="48" t="s">
        <v>703</v>
      </c>
      <c r="C2822" s="53">
        <v>2500</v>
      </c>
      <c r="D2822" s="45">
        <v>2000</v>
      </c>
      <c r="E2822" s="53">
        <v>0</v>
      </c>
      <c r="F2822" s="148">
        <f t="shared" si="1099"/>
        <v>80</v>
      </c>
    </row>
    <row r="2823" spans="1:6" s="28" customFormat="1" x14ac:dyDescent="0.2">
      <c r="A2823" s="43">
        <v>412900</v>
      </c>
      <c r="B2823" s="48" t="s">
        <v>721</v>
      </c>
      <c r="C2823" s="53">
        <v>900</v>
      </c>
      <c r="D2823" s="45">
        <v>900</v>
      </c>
      <c r="E2823" s="53">
        <v>0</v>
      </c>
      <c r="F2823" s="148">
        <f t="shared" si="1099"/>
        <v>100</v>
      </c>
    </row>
    <row r="2824" spans="1:6" s="28" customFormat="1" x14ac:dyDescent="0.2">
      <c r="A2824" s="43">
        <v>412900</v>
      </c>
      <c r="B2824" s="48" t="s">
        <v>722</v>
      </c>
      <c r="C2824" s="53">
        <v>2500</v>
      </c>
      <c r="D2824" s="45">
        <v>2800</v>
      </c>
      <c r="E2824" s="53">
        <v>0</v>
      </c>
      <c r="F2824" s="148">
        <f t="shared" si="1099"/>
        <v>112.00000000000001</v>
      </c>
    </row>
    <row r="2825" spans="1:6" s="28" customFormat="1" x14ac:dyDescent="0.2">
      <c r="A2825" s="43">
        <v>412900</v>
      </c>
      <c r="B2825" s="48" t="s">
        <v>723</v>
      </c>
      <c r="C2825" s="53">
        <v>1800</v>
      </c>
      <c r="D2825" s="45">
        <v>4000</v>
      </c>
      <c r="E2825" s="53">
        <v>0</v>
      </c>
      <c r="F2825" s="148">
        <f t="shared" si="1099"/>
        <v>222.22222222222223</v>
      </c>
    </row>
    <row r="2826" spans="1:6" s="28" customFormat="1" x14ac:dyDescent="0.2">
      <c r="A2826" s="43">
        <v>412900</v>
      </c>
      <c r="B2826" s="48" t="s">
        <v>705</v>
      </c>
      <c r="C2826" s="53">
        <v>500</v>
      </c>
      <c r="D2826" s="45">
        <v>500</v>
      </c>
      <c r="E2826" s="53">
        <v>0</v>
      </c>
      <c r="F2826" s="148">
        <f t="shared" si="1099"/>
        <v>100</v>
      </c>
    </row>
    <row r="2827" spans="1:6" s="50" customFormat="1" x14ac:dyDescent="0.2">
      <c r="A2827" s="41">
        <v>510000</v>
      </c>
      <c r="B2827" s="46" t="s">
        <v>423</v>
      </c>
      <c r="C2827" s="40">
        <f>C2828+0</f>
        <v>10000</v>
      </c>
      <c r="D2827" s="40">
        <f>D2828+0</f>
        <v>30000</v>
      </c>
      <c r="E2827" s="40">
        <f>E2828+0</f>
        <v>0</v>
      </c>
      <c r="F2827" s="152">
        <f t="shared" si="1099"/>
        <v>300</v>
      </c>
    </row>
    <row r="2828" spans="1:6" s="50" customFormat="1" x14ac:dyDescent="0.2">
      <c r="A2828" s="41">
        <v>511000</v>
      </c>
      <c r="B2828" s="46" t="s">
        <v>424</v>
      </c>
      <c r="C2828" s="40">
        <f>SUM(C2829:C2829)</f>
        <v>10000</v>
      </c>
      <c r="D2828" s="40">
        <f>SUM(D2829:D2829)</f>
        <v>30000</v>
      </c>
      <c r="E2828" s="40">
        <f>SUM(E2829:E2829)</f>
        <v>0</v>
      </c>
      <c r="F2828" s="152">
        <f t="shared" si="1099"/>
        <v>300</v>
      </c>
    </row>
    <row r="2829" spans="1:6" s="28" customFormat="1" x14ac:dyDescent="0.2">
      <c r="A2829" s="43">
        <v>511300</v>
      </c>
      <c r="B2829" s="44" t="s">
        <v>427</v>
      </c>
      <c r="C2829" s="53">
        <v>10000</v>
      </c>
      <c r="D2829" s="45">
        <v>30000</v>
      </c>
      <c r="E2829" s="53">
        <v>0</v>
      </c>
      <c r="F2829" s="148">
        <f t="shared" si="1099"/>
        <v>300</v>
      </c>
    </row>
    <row r="2830" spans="1:6" s="50" customFormat="1" x14ac:dyDescent="0.2">
      <c r="A2830" s="41">
        <v>630000</v>
      </c>
      <c r="B2830" s="46" t="s">
        <v>464</v>
      </c>
      <c r="C2830" s="40">
        <f>C2831+C2833</f>
        <v>4000</v>
      </c>
      <c r="D2830" s="40">
        <f>D2831+D2833</f>
        <v>5000</v>
      </c>
      <c r="E2830" s="40">
        <f>E2831+E2833</f>
        <v>300000</v>
      </c>
      <c r="F2830" s="152">
        <f t="shared" si="1099"/>
        <v>125</v>
      </c>
    </row>
    <row r="2831" spans="1:6" s="50" customFormat="1" x14ac:dyDescent="0.2">
      <c r="A2831" s="41">
        <v>631000</v>
      </c>
      <c r="B2831" s="46" t="s">
        <v>396</v>
      </c>
      <c r="C2831" s="40">
        <f>0+C2832</f>
        <v>0</v>
      </c>
      <c r="D2831" s="40">
        <f>0+D2832</f>
        <v>0</v>
      </c>
      <c r="E2831" s="40">
        <f>0+E2832</f>
        <v>300000</v>
      </c>
      <c r="F2831" s="152">
        <v>0</v>
      </c>
    </row>
    <row r="2832" spans="1:6" s="28" customFormat="1" x14ac:dyDescent="0.2">
      <c r="A2832" s="51">
        <v>631200</v>
      </c>
      <c r="B2832" s="44" t="s">
        <v>467</v>
      </c>
      <c r="C2832" s="53">
        <v>0</v>
      </c>
      <c r="D2832" s="45">
        <v>0</v>
      </c>
      <c r="E2832" s="53">
        <v>300000</v>
      </c>
      <c r="F2832" s="148">
        <v>0</v>
      </c>
    </row>
    <row r="2833" spans="1:6" s="50" customFormat="1" x14ac:dyDescent="0.2">
      <c r="A2833" s="41">
        <v>638000</v>
      </c>
      <c r="B2833" s="46" t="s">
        <v>397</v>
      </c>
      <c r="C2833" s="40">
        <f t="shared" ref="C2833" si="1106">C2834</f>
        <v>4000</v>
      </c>
      <c r="D2833" s="40">
        <f>D2834</f>
        <v>5000</v>
      </c>
      <c r="E2833" s="40">
        <f t="shared" ref="E2833" si="1107">E2834</f>
        <v>0</v>
      </c>
      <c r="F2833" s="152">
        <f>D2833/C2833*100</f>
        <v>125</v>
      </c>
    </row>
    <row r="2834" spans="1:6" s="28" customFormat="1" x14ac:dyDescent="0.2">
      <c r="A2834" s="43">
        <v>638100</v>
      </c>
      <c r="B2834" s="44" t="s">
        <v>469</v>
      </c>
      <c r="C2834" s="53">
        <v>4000</v>
      </c>
      <c r="D2834" s="45">
        <v>5000</v>
      </c>
      <c r="E2834" s="53">
        <v>0</v>
      </c>
      <c r="F2834" s="148">
        <f>D2834/C2834*100</f>
        <v>125</v>
      </c>
    </row>
    <row r="2835" spans="1:6" s="28" customFormat="1" x14ac:dyDescent="0.2">
      <c r="A2835" s="82"/>
      <c r="B2835" s="76" t="s">
        <v>646</v>
      </c>
      <c r="C2835" s="80">
        <f>C2809+C2827+C2830</f>
        <v>1371900</v>
      </c>
      <c r="D2835" s="80">
        <f>D2809+D2827+D2830</f>
        <v>1483300</v>
      </c>
      <c r="E2835" s="80">
        <f>E2809+E2827+E2830</f>
        <v>300000</v>
      </c>
      <c r="F2835" s="153">
        <f>D2835/C2835*100</f>
        <v>108.12012537356949</v>
      </c>
    </row>
    <row r="2836" spans="1:6" s="28" customFormat="1" x14ac:dyDescent="0.2">
      <c r="A2836" s="61"/>
      <c r="B2836" s="39"/>
      <c r="C2836" s="62"/>
      <c r="D2836" s="62"/>
      <c r="E2836" s="62"/>
      <c r="F2836" s="149"/>
    </row>
    <row r="2837" spans="1:6" s="28" customFormat="1" x14ac:dyDescent="0.2">
      <c r="A2837" s="38"/>
      <c r="B2837" s="39"/>
      <c r="C2837" s="45"/>
      <c r="D2837" s="45"/>
      <c r="E2837" s="45"/>
      <c r="F2837" s="147"/>
    </row>
    <row r="2838" spans="1:6" s="28" customFormat="1" x14ac:dyDescent="0.2">
      <c r="A2838" s="43" t="s">
        <v>617</v>
      </c>
      <c r="B2838" s="46"/>
      <c r="C2838" s="45"/>
      <c r="D2838" s="45"/>
      <c r="E2838" s="45"/>
      <c r="F2838" s="147"/>
    </row>
    <row r="2839" spans="1:6" s="28" customFormat="1" x14ac:dyDescent="0.2">
      <c r="A2839" s="43" t="s">
        <v>513</v>
      </c>
      <c r="B2839" s="46"/>
      <c r="C2839" s="45"/>
      <c r="D2839" s="45"/>
      <c r="E2839" s="45"/>
      <c r="F2839" s="147"/>
    </row>
    <row r="2840" spans="1:6" s="28" customFormat="1" x14ac:dyDescent="0.2">
      <c r="A2840" s="43" t="s">
        <v>557</v>
      </c>
      <c r="B2840" s="46"/>
      <c r="C2840" s="45"/>
      <c r="D2840" s="45"/>
      <c r="E2840" s="45"/>
      <c r="F2840" s="147"/>
    </row>
    <row r="2841" spans="1:6" s="28" customFormat="1" x14ac:dyDescent="0.2">
      <c r="A2841" s="43" t="s">
        <v>579</v>
      </c>
      <c r="B2841" s="46"/>
      <c r="C2841" s="45"/>
      <c r="D2841" s="45"/>
      <c r="E2841" s="45"/>
      <c r="F2841" s="147"/>
    </row>
    <row r="2842" spans="1:6" s="28" customFormat="1" x14ac:dyDescent="0.2">
      <c r="A2842" s="43"/>
      <c r="B2842" s="72"/>
      <c r="C2842" s="62"/>
      <c r="D2842" s="62"/>
      <c r="E2842" s="62"/>
      <c r="F2842" s="149"/>
    </row>
    <row r="2843" spans="1:6" s="28" customFormat="1" x14ac:dyDescent="0.2">
      <c r="A2843" s="41">
        <v>410000</v>
      </c>
      <c r="B2843" s="42" t="s">
        <v>357</v>
      </c>
      <c r="C2843" s="40">
        <f t="shared" ref="C2843" si="1108">C2844+C2849</f>
        <v>1634700</v>
      </c>
      <c r="D2843" s="40">
        <f t="shared" ref="D2843" si="1109">D2844+D2849</f>
        <v>1752000</v>
      </c>
      <c r="E2843" s="40">
        <f t="shared" ref="E2843" si="1110">E2844+E2849</f>
        <v>0</v>
      </c>
      <c r="F2843" s="152">
        <f t="shared" ref="F2843:F2861" si="1111">D2843/C2843*100</f>
        <v>107.17562855569828</v>
      </c>
    </row>
    <row r="2844" spans="1:6" s="28" customFormat="1" x14ac:dyDescent="0.2">
      <c r="A2844" s="41">
        <v>411000</v>
      </c>
      <c r="B2844" s="42" t="s">
        <v>474</v>
      </c>
      <c r="C2844" s="40">
        <f t="shared" ref="C2844" si="1112">SUM(C2845:C2848)</f>
        <v>1451600</v>
      </c>
      <c r="D2844" s="40">
        <f t="shared" ref="D2844" si="1113">SUM(D2845:D2848)</f>
        <v>1550000</v>
      </c>
      <c r="E2844" s="40">
        <f t="shared" ref="E2844" si="1114">SUM(E2845:E2848)</f>
        <v>0</v>
      </c>
      <c r="F2844" s="152">
        <f t="shared" si="1111"/>
        <v>106.77872692201709</v>
      </c>
    </row>
    <row r="2845" spans="1:6" s="28" customFormat="1" x14ac:dyDescent="0.2">
      <c r="A2845" s="43">
        <v>411100</v>
      </c>
      <c r="B2845" s="44" t="s">
        <v>358</v>
      </c>
      <c r="C2845" s="53">
        <v>1330000</v>
      </c>
      <c r="D2845" s="45">
        <v>1410000</v>
      </c>
      <c r="E2845" s="53">
        <v>0</v>
      </c>
      <c r="F2845" s="148">
        <f t="shared" si="1111"/>
        <v>106.01503759398496</v>
      </c>
    </row>
    <row r="2846" spans="1:6" s="28" customFormat="1" ht="40.5" x14ac:dyDescent="0.2">
      <c r="A2846" s="43">
        <v>411200</v>
      </c>
      <c r="B2846" s="44" t="s">
        <v>487</v>
      </c>
      <c r="C2846" s="53">
        <v>69500</v>
      </c>
      <c r="D2846" s="45">
        <v>75000</v>
      </c>
      <c r="E2846" s="53">
        <v>0</v>
      </c>
      <c r="F2846" s="148">
        <f t="shared" si="1111"/>
        <v>107.91366906474819</v>
      </c>
    </row>
    <row r="2847" spans="1:6" s="28" customFormat="1" ht="40.5" x14ac:dyDescent="0.2">
      <c r="A2847" s="43">
        <v>411300</v>
      </c>
      <c r="B2847" s="44" t="s">
        <v>359</v>
      </c>
      <c r="C2847" s="53">
        <v>42399.999999999964</v>
      </c>
      <c r="D2847" s="45">
        <v>50000</v>
      </c>
      <c r="E2847" s="53">
        <v>0</v>
      </c>
      <c r="F2847" s="148">
        <f t="shared" si="1111"/>
        <v>117.92452830188689</v>
      </c>
    </row>
    <row r="2848" spans="1:6" s="28" customFormat="1" x14ac:dyDescent="0.2">
      <c r="A2848" s="43">
        <v>411400</v>
      </c>
      <c r="B2848" s="44" t="s">
        <v>360</v>
      </c>
      <c r="C2848" s="53">
        <v>9700</v>
      </c>
      <c r="D2848" s="45">
        <v>15000</v>
      </c>
      <c r="E2848" s="53">
        <v>0</v>
      </c>
      <c r="F2848" s="148">
        <f t="shared" si="1111"/>
        <v>154.63917525773198</v>
      </c>
    </row>
    <row r="2849" spans="1:6" s="28" customFormat="1" x14ac:dyDescent="0.2">
      <c r="A2849" s="41">
        <v>412000</v>
      </c>
      <c r="B2849" s="46" t="s">
        <v>479</v>
      </c>
      <c r="C2849" s="40">
        <f>SUM(C2850:C2857)</f>
        <v>183100</v>
      </c>
      <c r="D2849" s="40">
        <f>SUM(D2850:D2857)</f>
        <v>202000</v>
      </c>
      <c r="E2849" s="40">
        <f>SUM(E2850:E2857)</f>
        <v>0</v>
      </c>
      <c r="F2849" s="152">
        <f t="shared" si="1111"/>
        <v>110.32222829055161</v>
      </c>
    </row>
    <row r="2850" spans="1:6" s="28" customFormat="1" ht="40.5" x14ac:dyDescent="0.2">
      <c r="A2850" s="43">
        <v>412200</v>
      </c>
      <c r="B2850" s="44" t="s">
        <v>488</v>
      </c>
      <c r="C2850" s="53">
        <v>98700</v>
      </c>
      <c r="D2850" s="45">
        <v>110000</v>
      </c>
      <c r="E2850" s="53">
        <v>0</v>
      </c>
      <c r="F2850" s="148">
        <f t="shared" si="1111"/>
        <v>111.44883485309016</v>
      </c>
    </row>
    <row r="2851" spans="1:6" s="28" customFormat="1" x14ac:dyDescent="0.2">
      <c r="A2851" s="43">
        <v>412300</v>
      </c>
      <c r="B2851" s="44" t="s">
        <v>362</v>
      </c>
      <c r="C2851" s="53">
        <v>20000</v>
      </c>
      <c r="D2851" s="45">
        <v>20000</v>
      </c>
      <c r="E2851" s="53">
        <v>0</v>
      </c>
      <c r="F2851" s="148">
        <f t="shared" si="1111"/>
        <v>100</v>
      </c>
    </row>
    <row r="2852" spans="1:6" s="28" customFormat="1" x14ac:dyDescent="0.2">
      <c r="A2852" s="43">
        <v>412500</v>
      </c>
      <c r="B2852" s="44" t="s">
        <v>364</v>
      </c>
      <c r="C2852" s="53">
        <v>2900</v>
      </c>
      <c r="D2852" s="45">
        <v>2900</v>
      </c>
      <c r="E2852" s="53">
        <v>0</v>
      </c>
      <c r="F2852" s="148">
        <f t="shared" si="1111"/>
        <v>100</v>
      </c>
    </row>
    <row r="2853" spans="1:6" s="28" customFormat="1" x14ac:dyDescent="0.2">
      <c r="A2853" s="43">
        <v>412600</v>
      </c>
      <c r="B2853" s="44" t="s">
        <v>489</v>
      </c>
      <c r="C2853" s="53">
        <v>2100</v>
      </c>
      <c r="D2853" s="45">
        <v>1699.9999999999995</v>
      </c>
      <c r="E2853" s="53">
        <v>0</v>
      </c>
      <c r="F2853" s="148">
        <f t="shared" si="1111"/>
        <v>80.952380952380935</v>
      </c>
    </row>
    <row r="2854" spans="1:6" s="28" customFormat="1" x14ac:dyDescent="0.2">
      <c r="A2854" s="43">
        <v>412700</v>
      </c>
      <c r="B2854" s="44" t="s">
        <v>476</v>
      </c>
      <c r="C2854" s="53">
        <v>55000</v>
      </c>
      <c r="D2854" s="45">
        <v>60000</v>
      </c>
      <c r="E2854" s="53">
        <v>0</v>
      </c>
      <c r="F2854" s="148">
        <f t="shared" si="1111"/>
        <v>109.09090909090908</v>
      </c>
    </row>
    <row r="2855" spans="1:6" s="28" customFormat="1" x14ac:dyDescent="0.2">
      <c r="A2855" s="43">
        <v>412900</v>
      </c>
      <c r="B2855" s="48" t="s">
        <v>888</v>
      </c>
      <c r="C2855" s="53">
        <v>800</v>
      </c>
      <c r="D2855" s="45">
        <v>800</v>
      </c>
      <c r="E2855" s="53">
        <v>0</v>
      </c>
      <c r="F2855" s="148">
        <f t="shared" si="1111"/>
        <v>100</v>
      </c>
    </row>
    <row r="2856" spans="1:6" s="28" customFormat="1" x14ac:dyDescent="0.2">
      <c r="A2856" s="43">
        <v>412900</v>
      </c>
      <c r="B2856" s="48" t="s">
        <v>723</v>
      </c>
      <c r="C2856" s="53">
        <v>3000</v>
      </c>
      <c r="D2856" s="45">
        <v>6000</v>
      </c>
      <c r="E2856" s="53">
        <v>0</v>
      </c>
      <c r="F2856" s="148">
        <f t="shared" si="1111"/>
        <v>200</v>
      </c>
    </row>
    <row r="2857" spans="1:6" s="28" customFormat="1" x14ac:dyDescent="0.2">
      <c r="A2857" s="43">
        <v>412900</v>
      </c>
      <c r="B2857" s="48" t="s">
        <v>705</v>
      </c>
      <c r="C2857" s="53">
        <v>600</v>
      </c>
      <c r="D2857" s="45">
        <v>600</v>
      </c>
      <c r="E2857" s="53">
        <v>0</v>
      </c>
      <c r="F2857" s="148">
        <f t="shared" si="1111"/>
        <v>100</v>
      </c>
    </row>
    <row r="2858" spans="1:6" s="50" customFormat="1" x14ac:dyDescent="0.2">
      <c r="A2858" s="41">
        <v>510000</v>
      </c>
      <c r="B2858" s="46" t="s">
        <v>423</v>
      </c>
      <c r="C2858" s="40">
        <f t="shared" ref="C2858" si="1115">C2859</f>
        <v>25000.000000000004</v>
      </c>
      <c r="D2858" s="40">
        <f>D2859</f>
        <v>30000</v>
      </c>
      <c r="E2858" s="40">
        <f t="shared" ref="E2858" si="1116">E2859</f>
        <v>0</v>
      </c>
      <c r="F2858" s="152">
        <f t="shared" si="1111"/>
        <v>119.99999999999997</v>
      </c>
    </row>
    <row r="2859" spans="1:6" s="50" customFormat="1" x14ac:dyDescent="0.2">
      <c r="A2859" s="41">
        <v>511000</v>
      </c>
      <c r="B2859" s="46" t="s">
        <v>424</v>
      </c>
      <c r="C2859" s="40">
        <f>SUM(C2860:C2860)</f>
        <v>25000.000000000004</v>
      </c>
      <c r="D2859" s="40">
        <f>SUM(D2860:D2860)</f>
        <v>30000</v>
      </c>
      <c r="E2859" s="40">
        <f>SUM(E2860:E2860)</f>
        <v>0</v>
      </c>
      <c r="F2859" s="152">
        <f t="shared" si="1111"/>
        <v>119.99999999999997</v>
      </c>
    </row>
    <row r="2860" spans="1:6" s="28" customFormat="1" x14ac:dyDescent="0.2">
      <c r="A2860" s="43">
        <v>511300</v>
      </c>
      <c r="B2860" s="44" t="s">
        <v>427</v>
      </c>
      <c r="C2860" s="53">
        <v>25000.000000000004</v>
      </c>
      <c r="D2860" s="45">
        <v>30000</v>
      </c>
      <c r="E2860" s="53">
        <v>0</v>
      </c>
      <c r="F2860" s="148">
        <f t="shared" si="1111"/>
        <v>119.99999999999997</v>
      </c>
    </row>
    <row r="2861" spans="1:6" s="50" customFormat="1" x14ac:dyDescent="0.2">
      <c r="A2861" s="41">
        <v>630000</v>
      </c>
      <c r="B2861" s="46" t="s">
        <v>464</v>
      </c>
      <c r="C2861" s="40">
        <f>C2862+C2864</f>
        <v>47100</v>
      </c>
      <c r="D2861" s="40">
        <f>D2862+D2864</f>
        <v>40000</v>
      </c>
      <c r="E2861" s="40">
        <f>E2862+E2864</f>
        <v>500000</v>
      </c>
      <c r="F2861" s="152">
        <f t="shared" si="1111"/>
        <v>84.925690021231432</v>
      </c>
    </row>
    <row r="2862" spans="1:6" s="50" customFormat="1" x14ac:dyDescent="0.2">
      <c r="A2862" s="41">
        <v>631000</v>
      </c>
      <c r="B2862" s="46" t="s">
        <v>396</v>
      </c>
      <c r="C2862" s="40">
        <f>0+C2863</f>
        <v>0</v>
      </c>
      <c r="D2862" s="40">
        <f>0+D2863</f>
        <v>0</v>
      </c>
      <c r="E2862" s="40">
        <f>0+E2863</f>
        <v>500000</v>
      </c>
      <c r="F2862" s="152">
        <v>0</v>
      </c>
    </row>
    <row r="2863" spans="1:6" s="28" customFormat="1" x14ac:dyDescent="0.2">
      <c r="A2863" s="51">
        <v>631200</v>
      </c>
      <c r="B2863" s="44" t="s">
        <v>467</v>
      </c>
      <c r="C2863" s="53">
        <v>0</v>
      </c>
      <c r="D2863" s="45">
        <v>0</v>
      </c>
      <c r="E2863" s="53">
        <v>500000</v>
      </c>
      <c r="F2863" s="148">
        <v>0</v>
      </c>
    </row>
    <row r="2864" spans="1:6" s="50" customFormat="1" x14ac:dyDescent="0.2">
      <c r="A2864" s="41">
        <v>638000</v>
      </c>
      <c r="B2864" s="46" t="s">
        <v>397</v>
      </c>
      <c r="C2864" s="40">
        <f t="shared" ref="C2864" si="1117">C2865</f>
        <v>47100</v>
      </c>
      <c r="D2864" s="40">
        <f>D2865</f>
        <v>40000</v>
      </c>
      <c r="E2864" s="40">
        <f t="shared" ref="E2864" si="1118">E2865</f>
        <v>0</v>
      </c>
      <c r="F2864" s="152">
        <f>D2864/C2864*100</f>
        <v>84.925690021231432</v>
      </c>
    </row>
    <row r="2865" spans="1:6" s="28" customFormat="1" x14ac:dyDescent="0.2">
      <c r="A2865" s="43">
        <v>638100</v>
      </c>
      <c r="B2865" s="44" t="s">
        <v>469</v>
      </c>
      <c r="C2865" s="53">
        <v>47100</v>
      </c>
      <c r="D2865" s="45">
        <v>40000</v>
      </c>
      <c r="E2865" s="53">
        <v>0</v>
      </c>
      <c r="F2865" s="148">
        <f>D2865/C2865*100</f>
        <v>84.925690021231432</v>
      </c>
    </row>
    <row r="2866" spans="1:6" s="28" customFormat="1" x14ac:dyDescent="0.2">
      <c r="A2866" s="82"/>
      <c r="B2866" s="76" t="s">
        <v>646</v>
      </c>
      <c r="C2866" s="80">
        <f>C2843+C2858+C2861</f>
        <v>1706800</v>
      </c>
      <c r="D2866" s="80">
        <f>D2843+D2858+D2861</f>
        <v>1822000</v>
      </c>
      <c r="E2866" s="80">
        <f>E2843+E2858+E2861</f>
        <v>500000</v>
      </c>
      <c r="F2866" s="153">
        <f>D2866/C2866*100</f>
        <v>106.7494726974455</v>
      </c>
    </row>
    <row r="2867" spans="1:6" s="28" customFormat="1" x14ac:dyDescent="0.2">
      <c r="A2867" s="61"/>
      <c r="B2867" s="39"/>
      <c r="C2867" s="62"/>
      <c r="D2867" s="62"/>
      <c r="E2867" s="62"/>
      <c r="F2867" s="149"/>
    </row>
    <row r="2868" spans="1:6" s="28" customFormat="1" x14ac:dyDescent="0.2">
      <c r="A2868" s="38"/>
      <c r="B2868" s="39"/>
      <c r="C2868" s="45"/>
      <c r="D2868" s="45"/>
      <c r="E2868" s="45"/>
      <c r="F2868" s="147"/>
    </row>
    <row r="2869" spans="1:6" s="28" customFormat="1" x14ac:dyDescent="0.2">
      <c r="A2869" s="43" t="s">
        <v>618</v>
      </c>
      <c r="B2869" s="46"/>
      <c r="C2869" s="45"/>
      <c r="D2869" s="45"/>
      <c r="E2869" s="45"/>
      <c r="F2869" s="147"/>
    </row>
    <row r="2870" spans="1:6" s="28" customFormat="1" x14ac:dyDescent="0.2">
      <c r="A2870" s="43" t="s">
        <v>513</v>
      </c>
      <c r="B2870" s="46"/>
      <c r="C2870" s="45"/>
      <c r="D2870" s="45"/>
      <c r="E2870" s="45"/>
      <c r="F2870" s="147"/>
    </row>
    <row r="2871" spans="1:6" s="28" customFormat="1" x14ac:dyDescent="0.2">
      <c r="A2871" s="43" t="s">
        <v>558</v>
      </c>
      <c r="B2871" s="46"/>
      <c r="C2871" s="45"/>
      <c r="D2871" s="45"/>
      <c r="E2871" s="45"/>
      <c r="F2871" s="147"/>
    </row>
    <row r="2872" spans="1:6" s="28" customFormat="1" x14ac:dyDescent="0.2">
      <c r="A2872" s="43" t="s">
        <v>579</v>
      </c>
      <c r="B2872" s="46"/>
      <c r="C2872" s="45"/>
      <c r="D2872" s="45"/>
      <c r="E2872" s="45"/>
      <c r="F2872" s="147"/>
    </row>
    <row r="2873" spans="1:6" s="28" customFormat="1" x14ac:dyDescent="0.2">
      <c r="A2873" s="43"/>
      <c r="B2873" s="72"/>
      <c r="C2873" s="62"/>
      <c r="D2873" s="62"/>
      <c r="E2873" s="62"/>
      <c r="F2873" s="149"/>
    </row>
    <row r="2874" spans="1:6" s="28" customFormat="1" x14ac:dyDescent="0.2">
      <c r="A2874" s="41">
        <v>410000</v>
      </c>
      <c r="B2874" s="42" t="s">
        <v>357</v>
      </c>
      <c r="C2874" s="40">
        <f t="shared" ref="C2874" si="1119">C2875+C2880</f>
        <v>1643000</v>
      </c>
      <c r="D2874" s="40">
        <f t="shared" ref="D2874" si="1120">D2875+D2880</f>
        <v>1759000</v>
      </c>
      <c r="E2874" s="40">
        <f t="shared" ref="E2874" si="1121">E2875+E2880</f>
        <v>0</v>
      </c>
      <c r="F2874" s="152">
        <f t="shared" ref="F2874:F2894" si="1122">D2874/C2874*100</f>
        <v>107.06025562994522</v>
      </c>
    </row>
    <row r="2875" spans="1:6" s="28" customFormat="1" x14ac:dyDescent="0.2">
      <c r="A2875" s="41">
        <v>411000</v>
      </c>
      <c r="B2875" s="42" t="s">
        <v>474</v>
      </c>
      <c r="C2875" s="40">
        <f t="shared" ref="C2875" si="1123">SUM(C2876:C2879)</f>
        <v>1367000</v>
      </c>
      <c r="D2875" s="40">
        <f t="shared" ref="D2875" si="1124">SUM(D2876:D2879)</f>
        <v>1460000</v>
      </c>
      <c r="E2875" s="40">
        <f t="shared" ref="E2875" si="1125">SUM(E2876:E2879)</f>
        <v>0</v>
      </c>
      <c r="F2875" s="152">
        <f t="shared" si="1122"/>
        <v>106.80321872713972</v>
      </c>
    </row>
    <row r="2876" spans="1:6" s="28" customFormat="1" x14ac:dyDescent="0.2">
      <c r="A2876" s="43">
        <v>411100</v>
      </c>
      <c r="B2876" s="44" t="s">
        <v>358</v>
      </c>
      <c r="C2876" s="53">
        <v>1261000</v>
      </c>
      <c r="D2876" s="45">
        <v>1340000</v>
      </c>
      <c r="E2876" s="53">
        <v>0</v>
      </c>
      <c r="F2876" s="148">
        <f t="shared" si="1122"/>
        <v>106.2648691514671</v>
      </c>
    </row>
    <row r="2877" spans="1:6" s="28" customFormat="1" ht="40.5" x14ac:dyDescent="0.2">
      <c r="A2877" s="43">
        <v>411200</v>
      </c>
      <c r="B2877" s="44" t="s">
        <v>487</v>
      </c>
      <c r="C2877" s="53">
        <v>59000</v>
      </c>
      <c r="D2877" s="45">
        <v>60000</v>
      </c>
      <c r="E2877" s="53">
        <v>0</v>
      </c>
      <c r="F2877" s="148">
        <f t="shared" si="1122"/>
        <v>101.69491525423729</v>
      </c>
    </row>
    <row r="2878" spans="1:6" s="28" customFormat="1" ht="40.5" x14ac:dyDescent="0.2">
      <c r="A2878" s="43">
        <v>411300</v>
      </c>
      <c r="B2878" s="44" t="s">
        <v>359</v>
      </c>
      <c r="C2878" s="53">
        <v>37000</v>
      </c>
      <c r="D2878" s="45">
        <v>40000</v>
      </c>
      <c r="E2878" s="53">
        <v>0</v>
      </c>
      <c r="F2878" s="148">
        <f t="shared" si="1122"/>
        <v>108.10810810810811</v>
      </c>
    </row>
    <row r="2879" spans="1:6" s="28" customFormat="1" x14ac:dyDescent="0.2">
      <c r="A2879" s="43">
        <v>411400</v>
      </c>
      <c r="B2879" s="44" t="s">
        <v>360</v>
      </c>
      <c r="C2879" s="53">
        <v>10000</v>
      </c>
      <c r="D2879" s="45">
        <v>20000</v>
      </c>
      <c r="E2879" s="53">
        <v>0</v>
      </c>
      <c r="F2879" s="148">
        <f t="shared" si="1122"/>
        <v>200</v>
      </c>
    </row>
    <row r="2880" spans="1:6" s="28" customFormat="1" x14ac:dyDescent="0.2">
      <c r="A2880" s="41">
        <v>412000</v>
      </c>
      <c r="B2880" s="46" t="s">
        <v>479</v>
      </c>
      <c r="C2880" s="40">
        <f>SUM(C2881:C2890)</f>
        <v>276000</v>
      </c>
      <c r="D2880" s="40">
        <f>SUM(D2881:D2890)</f>
        <v>299000</v>
      </c>
      <c r="E2880" s="40">
        <f>SUM(E2881:E2890)</f>
        <v>0</v>
      </c>
      <c r="F2880" s="152">
        <f t="shared" si="1122"/>
        <v>108.33333333333333</v>
      </c>
    </row>
    <row r="2881" spans="1:6" s="28" customFormat="1" ht="40.5" x14ac:dyDescent="0.2">
      <c r="A2881" s="43">
        <v>412200</v>
      </c>
      <c r="B2881" s="44" t="s">
        <v>488</v>
      </c>
      <c r="C2881" s="53">
        <v>157000.00000000003</v>
      </c>
      <c r="D2881" s="45">
        <v>167000</v>
      </c>
      <c r="E2881" s="53">
        <v>0</v>
      </c>
      <c r="F2881" s="148">
        <f t="shared" si="1122"/>
        <v>106.36942675159233</v>
      </c>
    </row>
    <row r="2882" spans="1:6" s="28" customFormat="1" x14ac:dyDescent="0.2">
      <c r="A2882" s="43">
        <v>412300</v>
      </c>
      <c r="B2882" s="44" t="s">
        <v>362</v>
      </c>
      <c r="C2882" s="53">
        <v>26000</v>
      </c>
      <c r="D2882" s="45">
        <v>26000</v>
      </c>
      <c r="E2882" s="53">
        <v>0</v>
      </c>
      <c r="F2882" s="148">
        <f t="shared" si="1122"/>
        <v>100</v>
      </c>
    </row>
    <row r="2883" spans="1:6" s="28" customFormat="1" x14ac:dyDescent="0.2">
      <c r="A2883" s="43">
        <v>412500</v>
      </c>
      <c r="B2883" s="44" t="s">
        <v>364</v>
      </c>
      <c r="C2883" s="53">
        <v>5999.9999999999982</v>
      </c>
      <c r="D2883" s="45">
        <v>5999.9999999999991</v>
      </c>
      <c r="E2883" s="53">
        <v>0</v>
      </c>
      <c r="F2883" s="148">
        <f t="shared" si="1122"/>
        <v>100.00000000000003</v>
      </c>
    </row>
    <row r="2884" spans="1:6" s="28" customFormat="1" x14ac:dyDescent="0.2">
      <c r="A2884" s="43">
        <v>412600</v>
      </c>
      <c r="B2884" s="44" t="s">
        <v>489</v>
      </c>
      <c r="C2884" s="53">
        <v>6000</v>
      </c>
      <c r="D2884" s="45">
        <v>6000</v>
      </c>
      <c r="E2884" s="53">
        <v>0</v>
      </c>
      <c r="F2884" s="148">
        <f t="shared" si="1122"/>
        <v>100</v>
      </c>
    </row>
    <row r="2885" spans="1:6" s="28" customFormat="1" x14ac:dyDescent="0.2">
      <c r="A2885" s="43">
        <v>412700</v>
      </c>
      <c r="B2885" s="44" t="s">
        <v>476</v>
      </c>
      <c r="C2885" s="53">
        <v>72000</v>
      </c>
      <c r="D2885" s="45">
        <v>82000</v>
      </c>
      <c r="E2885" s="53">
        <v>0</v>
      </c>
      <c r="F2885" s="148">
        <f t="shared" si="1122"/>
        <v>113.88888888888889</v>
      </c>
    </row>
    <row r="2886" spans="1:6" s="28" customFormat="1" x14ac:dyDescent="0.2">
      <c r="A2886" s="43">
        <v>412900</v>
      </c>
      <c r="B2886" s="44" t="s">
        <v>888</v>
      </c>
      <c r="C2886" s="53">
        <v>1000</v>
      </c>
      <c r="D2886" s="45">
        <v>1000</v>
      </c>
      <c r="E2886" s="53">
        <v>0</v>
      </c>
      <c r="F2886" s="148">
        <f t="shared" si="1122"/>
        <v>100</v>
      </c>
    </row>
    <row r="2887" spans="1:6" s="28" customFormat="1" x14ac:dyDescent="0.2">
      <c r="A2887" s="43">
        <v>412900</v>
      </c>
      <c r="B2887" s="44" t="s">
        <v>703</v>
      </c>
      <c r="C2887" s="53">
        <v>1000</v>
      </c>
      <c r="D2887" s="45">
        <v>0</v>
      </c>
      <c r="E2887" s="53">
        <v>0</v>
      </c>
      <c r="F2887" s="148">
        <f t="shared" si="1122"/>
        <v>0</v>
      </c>
    </row>
    <row r="2888" spans="1:6" s="28" customFormat="1" x14ac:dyDescent="0.2">
      <c r="A2888" s="43">
        <v>412900</v>
      </c>
      <c r="B2888" s="44" t="s">
        <v>722</v>
      </c>
      <c r="C2888" s="53">
        <v>1000</v>
      </c>
      <c r="D2888" s="45">
        <v>1000</v>
      </c>
      <c r="E2888" s="53">
        <v>0</v>
      </c>
      <c r="F2888" s="148">
        <f t="shared" si="1122"/>
        <v>100</v>
      </c>
    </row>
    <row r="2889" spans="1:6" s="28" customFormat="1" x14ac:dyDescent="0.2">
      <c r="A2889" s="43">
        <v>412900</v>
      </c>
      <c r="B2889" s="48" t="s">
        <v>723</v>
      </c>
      <c r="C2889" s="53">
        <v>4000</v>
      </c>
      <c r="D2889" s="45">
        <v>8000</v>
      </c>
      <c r="E2889" s="53">
        <v>0</v>
      </c>
      <c r="F2889" s="148">
        <f t="shared" si="1122"/>
        <v>200</v>
      </c>
    </row>
    <row r="2890" spans="1:6" s="28" customFormat="1" x14ac:dyDescent="0.2">
      <c r="A2890" s="43">
        <v>412900</v>
      </c>
      <c r="B2890" s="48" t="s">
        <v>705</v>
      </c>
      <c r="C2890" s="53">
        <v>2000</v>
      </c>
      <c r="D2890" s="45">
        <v>2000</v>
      </c>
      <c r="E2890" s="53">
        <v>0</v>
      </c>
      <c r="F2890" s="148">
        <f t="shared" si="1122"/>
        <v>100</v>
      </c>
    </row>
    <row r="2891" spans="1:6" s="50" customFormat="1" x14ac:dyDescent="0.2">
      <c r="A2891" s="41">
        <v>510000</v>
      </c>
      <c r="B2891" s="46" t="s">
        <v>423</v>
      </c>
      <c r="C2891" s="40">
        <f t="shared" ref="C2891" si="1126">C2892</f>
        <v>24000</v>
      </c>
      <c r="D2891" s="40">
        <f>D2892</f>
        <v>20000</v>
      </c>
      <c r="E2891" s="40">
        <f t="shared" ref="E2891" si="1127">E2892</f>
        <v>0</v>
      </c>
      <c r="F2891" s="152">
        <f t="shared" si="1122"/>
        <v>83.333333333333343</v>
      </c>
    </row>
    <row r="2892" spans="1:6" s="50" customFormat="1" x14ac:dyDescent="0.2">
      <c r="A2892" s="41">
        <v>511000</v>
      </c>
      <c r="B2892" s="46" t="s">
        <v>424</v>
      </c>
      <c r="C2892" s="40">
        <f>C2893+0</f>
        <v>24000</v>
      </c>
      <c r="D2892" s="40">
        <f>D2893+0</f>
        <v>20000</v>
      </c>
      <c r="E2892" s="40">
        <f>E2893+0</f>
        <v>0</v>
      </c>
      <c r="F2892" s="152">
        <f t="shared" si="1122"/>
        <v>83.333333333333343</v>
      </c>
    </row>
    <row r="2893" spans="1:6" s="28" customFormat="1" x14ac:dyDescent="0.2">
      <c r="A2893" s="43">
        <v>511300</v>
      </c>
      <c r="B2893" s="44" t="s">
        <v>427</v>
      </c>
      <c r="C2893" s="53">
        <v>24000</v>
      </c>
      <c r="D2893" s="45">
        <v>20000</v>
      </c>
      <c r="E2893" s="53">
        <v>0</v>
      </c>
      <c r="F2893" s="148">
        <f t="shared" si="1122"/>
        <v>83.333333333333343</v>
      </c>
    </row>
    <row r="2894" spans="1:6" s="50" customFormat="1" x14ac:dyDescent="0.2">
      <c r="A2894" s="41">
        <v>630000</v>
      </c>
      <c r="B2894" s="46" t="s">
        <v>464</v>
      </c>
      <c r="C2894" s="40">
        <f>C2895+C2897</f>
        <v>40000</v>
      </c>
      <c r="D2894" s="40">
        <f>D2895+D2897</f>
        <v>40000</v>
      </c>
      <c r="E2894" s="40">
        <f>E2895+E2897</f>
        <v>1000000</v>
      </c>
      <c r="F2894" s="152">
        <f t="shared" si="1122"/>
        <v>100</v>
      </c>
    </row>
    <row r="2895" spans="1:6" s="50" customFormat="1" x14ac:dyDescent="0.2">
      <c r="A2895" s="41">
        <v>631000</v>
      </c>
      <c r="B2895" s="46" t="s">
        <v>396</v>
      </c>
      <c r="C2895" s="40">
        <f>0+C2896</f>
        <v>0</v>
      </c>
      <c r="D2895" s="40">
        <f>0+D2896</f>
        <v>0</v>
      </c>
      <c r="E2895" s="40">
        <f>0+E2896</f>
        <v>1000000</v>
      </c>
      <c r="F2895" s="152">
        <v>0</v>
      </c>
    </row>
    <row r="2896" spans="1:6" s="28" customFormat="1" x14ac:dyDescent="0.2">
      <c r="A2896" s="51">
        <v>631200</v>
      </c>
      <c r="B2896" s="44" t="s">
        <v>467</v>
      </c>
      <c r="C2896" s="53">
        <v>0</v>
      </c>
      <c r="D2896" s="45">
        <v>0</v>
      </c>
      <c r="E2896" s="53">
        <v>1000000</v>
      </c>
      <c r="F2896" s="148">
        <v>0</v>
      </c>
    </row>
    <row r="2897" spans="1:6" s="50" customFormat="1" x14ac:dyDescent="0.2">
      <c r="A2897" s="41">
        <v>638000</v>
      </c>
      <c r="B2897" s="46" t="s">
        <v>397</v>
      </c>
      <c r="C2897" s="40">
        <f t="shared" ref="C2897" si="1128">C2898</f>
        <v>40000</v>
      </c>
      <c r="D2897" s="40">
        <f>D2898</f>
        <v>40000</v>
      </c>
      <c r="E2897" s="40">
        <f t="shared" ref="E2897" si="1129">E2898</f>
        <v>0</v>
      </c>
      <c r="F2897" s="152">
        <f>D2897/C2897*100</f>
        <v>100</v>
      </c>
    </row>
    <row r="2898" spans="1:6" s="28" customFormat="1" x14ac:dyDescent="0.2">
      <c r="A2898" s="43">
        <v>638100</v>
      </c>
      <c r="B2898" s="44" t="s">
        <v>469</v>
      </c>
      <c r="C2898" s="53">
        <v>40000</v>
      </c>
      <c r="D2898" s="45">
        <v>40000</v>
      </c>
      <c r="E2898" s="53">
        <v>0</v>
      </c>
      <c r="F2898" s="148">
        <f>D2898/C2898*100</f>
        <v>100</v>
      </c>
    </row>
    <row r="2899" spans="1:6" s="28" customFormat="1" x14ac:dyDescent="0.2">
      <c r="A2899" s="82"/>
      <c r="B2899" s="76" t="s">
        <v>646</v>
      </c>
      <c r="C2899" s="80">
        <f>C2874+C2891+C2894</f>
        <v>1707000</v>
      </c>
      <c r="D2899" s="80">
        <f>D2874+D2891+D2894</f>
        <v>1819000</v>
      </c>
      <c r="E2899" s="80">
        <f>E2874+E2891+E2894</f>
        <v>1000000</v>
      </c>
      <c r="F2899" s="153">
        <f>D2899/C2899*100</f>
        <v>106.56121851200938</v>
      </c>
    </row>
    <row r="2900" spans="1:6" s="28" customFormat="1" x14ac:dyDescent="0.2">
      <c r="A2900" s="61"/>
      <c r="B2900" s="39"/>
      <c r="C2900" s="62"/>
      <c r="D2900" s="62"/>
      <c r="E2900" s="62"/>
      <c r="F2900" s="149"/>
    </row>
    <row r="2901" spans="1:6" s="28" customFormat="1" x14ac:dyDescent="0.2">
      <c r="A2901" s="38"/>
      <c r="B2901" s="39"/>
      <c r="C2901" s="45"/>
      <c r="D2901" s="45"/>
      <c r="E2901" s="45"/>
      <c r="F2901" s="147"/>
    </row>
    <row r="2902" spans="1:6" s="28" customFormat="1" x14ac:dyDescent="0.2">
      <c r="A2902" s="43" t="s">
        <v>619</v>
      </c>
      <c r="B2902" s="46"/>
      <c r="C2902" s="45"/>
      <c r="D2902" s="45"/>
      <c r="E2902" s="45"/>
      <c r="F2902" s="147"/>
    </row>
    <row r="2903" spans="1:6" s="28" customFormat="1" x14ac:dyDescent="0.2">
      <c r="A2903" s="43" t="s">
        <v>513</v>
      </c>
      <c r="B2903" s="46"/>
      <c r="C2903" s="45"/>
      <c r="D2903" s="45"/>
      <c r="E2903" s="45"/>
      <c r="F2903" s="147"/>
    </row>
    <row r="2904" spans="1:6" s="28" customFormat="1" x14ac:dyDescent="0.2">
      <c r="A2904" s="43" t="s">
        <v>559</v>
      </c>
      <c r="B2904" s="46"/>
      <c r="C2904" s="45"/>
      <c r="D2904" s="45"/>
      <c r="E2904" s="45"/>
      <c r="F2904" s="147"/>
    </row>
    <row r="2905" spans="1:6" s="28" customFormat="1" x14ac:dyDescent="0.2">
      <c r="A2905" s="43" t="s">
        <v>579</v>
      </c>
      <c r="B2905" s="46"/>
      <c r="C2905" s="45"/>
      <c r="D2905" s="45"/>
      <c r="E2905" s="45"/>
      <c r="F2905" s="147"/>
    </row>
    <row r="2906" spans="1:6" s="28" customFormat="1" x14ac:dyDescent="0.2">
      <c r="A2906" s="43"/>
      <c r="B2906" s="72"/>
      <c r="C2906" s="62"/>
      <c r="D2906" s="62"/>
      <c r="E2906" s="62"/>
      <c r="F2906" s="149"/>
    </row>
    <row r="2907" spans="1:6" s="28" customFormat="1" x14ac:dyDescent="0.2">
      <c r="A2907" s="41">
        <v>410000</v>
      </c>
      <c r="B2907" s="42" t="s">
        <v>357</v>
      </c>
      <c r="C2907" s="40">
        <f t="shared" ref="C2907" si="1130">C2908+C2913</f>
        <v>3364700</v>
      </c>
      <c r="D2907" s="40">
        <f t="shared" ref="D2907" si="1131">D2908+D2913</f>
        <v>3645900</v>
      </c>
      <c r="E2907" s="40">
        <f t="shared" ref="E2907" si="1132">E2908+E2913</f>
        <v>0</v>
      </c>
      <c r="F2907" s="152">
        <f t="shared" ref="F2907:F2928" si="1133">D2907/C2907*100</f>
        <v>108.35735726810711</v>
      </c>
    </row>
    <row r="2908" spans="1:6" s="28" customFormat="1" x14ac:dyDescent="0.2">
      <c r="A2908" s="41">
        <v>411000</v>
      </c>
      <c r="B2908" s="42" t="s">
        <v>474</v>
      </c>
      <c r="C2908" s="40">
        <f t="shared" ref="C2908" si="1134">SUM(C2909:C2912)</f>
        <v>2548200</v>
      </c>
      <c r="D2908" s="40">
        <f t="shared" ref="D2908" si="1135">SUM(D2909:D2912)</f>
        <v>2745000</v>
      </c>
      <c r="E2908" s="40">
        <f t="shared" ref="E2908" si="1136">SUM(E2909:E2912)</f>
        <v>0</v>
      </c>
      <c r="F2908" s="152">
        <f t="shared" si="1133"/>
        <v>107.72309865787615</v>
      </c>
    </row>
    <row r="2909" spans="1:6" s="28" customFormat="1" x14ac:dyDescent="0.2">
      <c r="A2909" s="43">
        <v>411100</v>
      </c>
      <c r="B2909" s="44" t="s">
        <v>358</v>
      </c>
      <c r="C2909" s="53">
        <v>2299900</v>
      </c>
      <c r="D2909" s="45">
        <v>2480000</v>
      </c>
      <c r="E2909" s="53">
        <v>0</v>
      </c>
      <c r="F2909" s="148">
        <f t="shared" si="1133"/>
        <v>107.83077525109788</v>
      </c>
    </row>
    <row r="2910" spans="1:6" s="28" customFormat="1" ht="40.5" x14ac:dyDescent="0.2">
      <c r="A2910" s="43">
        <v>411200</v>
      </c>
      <c r="B2910" s="44" t="s">
        <v>487</v>
      </c>
      <c r="C2910" s="53">
        <v>130000</v>
      </c>
      <c r="D2910" s="45">
        <v>140000</v>
      </c>
      <c r="E2910" s="53">
        <v>0</v>
      </c>
      <c r="F2910" s="148">
        <f t="shared" si="1133"/>
        <v>107.69230769230769</v>
      </c>
    </row>
    <row r="2911" spans="1:6" s="28" customFormat="1" ht="40.5" x14ac:dyDescent="0.2">
      <c r="A2911" s="43">
        <v>411300</v>
      </c>
      <c r="B2911" s="44" t="s">
        <v>359</v>
      </c>
      <c r="C2911" s="53">
        <v>103400</v>
      </c>
      <c r="D2911" s="45">
        <v>110000</v>
      </c>
      <c r="E2911" s="53">
        <v>0</v>
      </c>
      <c r="F2911" s="148">
        <f t="shared" si="1133"/>
        <v>106.38297872340425</v>
      </c>
    </row>
    <row r="2912" spans="1:6" s="28" customFormat="1" x14ac:dyDescent="0.2">
      <c r="A2912" s="43">
        <v>411400</v>
      </c>
      <c r="B2912" s="44" t="s">
        <v>360</v>
      </c>
      <c r="C2912" s="53">
        <v>14900</v>
      </c>
      <c r="D2912" s="45">
        <v>15000</v>
      </c>
      <c r="E2912" s="53">
        <v>0</v>
      </c>
      <c r="F2912" s="148">
        <f t="shared" si="1133"/>
        <v>100.67114093959732</v>
      </c>
    </row>
    <row r="2913" spans="1:6" s="28" customFormat="1" x14ac:dyDescent="0.2">
      <c r="A2913" s="41">
        <v>412000</v>
      </c>
      <c r="B2913" s="46" t="s">
        <v>479</v>
      </c>
      <c r="C2913" s="40">
        <f>SUM(C2914:C2923)</f>
        <v>816500</v>
      </c>
      <c r="D2913" s="40">
        <f>SUM(D2914:D2923)</f>
        <v>900900</v>
      </c>
      <c r="E2913" s="40">
        <f>SUM(E2914:E2923)</f>
        <v>0</v>
      </c>
      <c r="F2913" s="152">
        <f t="shared" si="1133"/>
        <v>110.33680342927128</v>
      </c>
    </row>
    <row r="2914" spans="1:6" s="28" customFormat="1" x14ac:dyDescent="0.2">
      <c r="A2914" s="51">
        <v>412100</v>
      </c>
      <c r="B2914" s="44" t="s">
        <v>361</v>
      </c>
      <c r="C2914" s="53">
        <v>75300</v>
      </c>
      <c r="D2914" s="45">
        <v>75300</v>
      </c>
      <c r="E2914" s="53">
        <v>0</v>
      </c>
      <c r="F2914" s="148">
        <f t="shared" si="1133"/>
        <v>100</v>
      </c>
    </row>
    <row r="2915" spans="1:6" s="28" customFormat="1" ht="40.5" x14ac:dyDescent="0.2">
      <c r="A2915" s="43">
        <v>412200</v>
      </c>
      <c r="B2915" s="44" t="s">
        <v>488</v>
      </c>
      <c r="C2915" s="53">
        <v>466000</v>
      </c>
      <c r="D2915" s="45">
        <v>510000</v>
      </c>
      <c r="E2915" s="53">
        <v>0</v>
      </c>
      <c r="F2915" s="148">
        <f t="shared" si="1133"/>
        <v>109.4420600858369</v>
      </c>
    </row>
    <row r="2916" spans="1:6" s="28" customFormat="1" x14ac:dyDescent="0.2">
      <c r="A2916" s="43">
        <v>412300</v>
      </c>
      <c r="B2916" s="44" t="s">
        <v>362</v>
      </c>
      <c r="C2916" s="53">
        <v>37000</v>
      </c>
      <c r="D2916" s="45">
        <v>37000</v>
      </c>
      <c r="E2916" s="53">
        <v>0</v>
      </c>
      <c r="F2916" s="148">
        <f t="shared" si="1133"/>
        <v>100</v>
      </c>
    </row>
    <row r="2917" spans="1:6" s="28" customFormat="1" x14ac:dyDescent="0.2">
      <c r="A2917" s="43">
        <v>412500</v>
      </c>
      <c r="B2917" s="44" t="s">
        <v>364</v>
      </c>
      <c r="C2917" s="53">
        <v>11500</v>
      </c>
      <c r="D2917" s="45">
        <v>11500</v>
      </c>
      <c r="E2917" s="53">
        <v>0</v>
      </c>
      <c r="F2917" s="148">
        <f t="shared" si="1133"/>
        <v>100</v>
      </c>
    </row>
    <row r="2918" spans="1:6" s="28" customFormat="1" x14ac:dyDescent="0.2">
      <c r="A2918" s="43">
        <v>412600</v>
      </c>
      <c r="B2918" s="44" t="s">
        <v>489</v>
      </c>
      <c r="C2918" s="53">
        <v>4900</v>
      </c>
      <c r="D2918" s="45">
        <v>4900</v>
      </c>
      <c r="E2918" s="53">
        <v>0</v>
      </c>
      <c r="F2918" s="148">
        <f t="shared" si="1133"/>
        <v>100</v>
      </c>
    </row>
    <row r="2919" spans="1:6" s="28" customFormat="1" x14ac:dyDescent="0.2">
      <c r="A2919" s="43">
        <v>412700</v>
      </c>
      <c r="B2919" s="44" t="s">
        <v>476</v>
      </c>
      <c r="C2919" s="53">
        <v>170000</v>
      </c>
      <c r="D2919" s="45">
        <v>210000</v>
      </c>
      <c r="E2919" s="53">
        <v>0</v>
      </c>
      <c r="F2919" s="148">
        <f t="shared" si="1133"/>
        <v>123.52941176470588</v>
      </c>
    </row>
    <row r="2920" spans="1:6" s="28" customFormat="1" x14ac:dyDescent="0.2">
      <c r="A2920" s="43">
        <v>412900</v>
      </c>
      <c r="B2920" s="44" t="s">
        <v>888</v>
      </c>
      <c r="C2920" s="53">
        <v>1500</v>
      </c>
      <c r="D2920" s="45">
        <v>1500</v>
      </c>
      <c r="E2920" s="53">
        <v>0</v>
      </c>
      <c r="F2920" s="148">
        <f t="shared" si="1133"/>
        <v>100</v>
      </c>
    </row>
    <row r="2921" spans="1:6" s="28" customFormat="1" x14ac:dyDescent="0.2">
      <c r="A2921" s="43">
        <v>412900</v>
      </c>
      <c r="B2921" s="44" t="s">
        <v>703</v>
      </c>
      <c r="C2921" s="53">
        <v>44599.999999999978</v>
      </c>
      <c r="D2921" s="45">
        <v>40000</v>
      </c>
      <c r="E2921" s="53">
        <v>0</v>
      </c>
      <c r="F2921" s="148">
        <f t="shared" si="1133"/>
        <v>89.686098654708573</v>
      </c>
    </row>
    <row r="2922" spans="1:6" s="28" customFormat="1" x14ac:dyDescent="0.2">
      <c r="A2922" s="43">
        <v>412900</v>
      </c>
      <c r="B2922" s="48" t="s">
        <v>722</v>
      </c>
      <c r="C2922" s="53">
        <v>699.99999999999977</v>
      </c>
      <c r="D2922" s="45">
        <v>700</v>
      </c>
      <c r="E2922" s="53">
        <v>0</v>
      </c>
      <c r="F2922" s="148">
        <f t="shared" si="1133"/>
        <v>100.00000000000003</v>
      </c>
    </row>
    <row r="2923" spans="1:6" s="28" customFormat="1" x14ac:dyDescent="0.2">
      <c r="A2923" s="43">
        <v>412900</v>
      </c>
      <c r="B2923" s="44" t="s">
        <v>723</v>
      </c>
      <c r="C2923" s="53">
        <v>5000</v>
      </c>
      <c r="D2923" s="45">
        <v>10000</v>
      </c>
      <c r="E2923" s="53">
        <v>0</v>
      </c>
      <c r="F2923" s="148">
        <f t="shared" si="1133"/>
        <v>200</v>
      </c>
    </row>
    <row r="2924" spans="1:6" s="28" customFormat="1" x14ac:dyDescent="0.2">
      <c r="A2924" s="41">
        <v>510000</v>
      </c>
      <c r="B2924" s="46" t="s">
        <v>423</v>
      </c>
      <c r="C2924" s="40">
        <f t="shared" ref="C2924" si="1137">C2925</f>
        <v>10000</v>
      </c>
      <c r="D2924" s="40">
        <f>D2925</f>
        <v>10000</v>
      </c>
      <c r="E2924" s="40">
        <f t="shared" ref="E2924" si="1138">E2925</f>
        <v>0</v>
      </c>
      <c r="F2924" s="152">
        <f t="shared" si="1133"/>
        <v>100</v>
      </c>
    </row>
    <row r="2925" spans="1:6" s="28" customFormat="1" x14ac:dyDescent="0.2">
      <c r="A2925" s="41">
        <v>511000</v>
      </c>
      <c r="B2925" s="46" t="s">
        <v>424</v>
      </c>
      <c r="C2925" s="40">
        <f>SUM(C2926:C2926)</f>
        <v>10000</v>
      </c>
      <c r="D2925" s="40">
        <f>SUM(D2926:D2926)</f>
        <v>10000</v>
      </c>
      <c r="E2925" s="40">
        <f>SUM(E2926:E2926)</f>
        <v>0</v>
      </c>
      <c r="F2925" s="152">
        <f t="shared" si="1133"/>
        <v>100</v>
      </c>
    </row>
    <row r="2926" spans="1:6" s="28" customFormat="1" x14ac:dyDescent="0.2">
      <c r="A2926" s="43">
        <v>511300</v>
      </c>
      <c r="B2926" s="44" t="s">
        <v>427</v>
      </c>
      <c r="C2926" s="53">
        <v>10000</v>
      </c>
      <c r="D2926" s="45">
        <v>10000</v>
      </c>
      <c r="E2926" s="53">
        <v>0</v>
      </c>
      <c r="F2926" s="148">
        <f t="shared" si="1133"/>
        <v>100</v>
      </c>
    </row>
    <row r="2927" spans="1:6" s="50" customFormat="1" x14ac:dyDescent="0.2">
      <c r="A2927" s="41">
        <v>630000</v>
      </c>
      <c r="B2927" s="46" t="s">
        <v>464</v>
      </c>
      <c r="C2927" s="40">
        <f t="shared" ref="C2927" si="1139">C2928+C2931</f>
        <v>96300</v>
      </c>
      <c r="D2927" s="40">
        <f t="shared" ref="D2927" si="1140">D2928+D2931</f>
        <v>65000</v>
      </c>
      <c r="E2927" s="40">
        <f t="shared" ref="E2927" si="1141">E2928+E2931</f>
        <v>1700000</v>
      </c>
      <c r="F2927" s="152">
        <f t="shared" si="1133"/>
        <v>67.49740394600208</v>
      </c>
    </row>
    <row r="2928" spans="1:6" s="50" customFormat="1" x14ac:dyDescent="0.2">
      <c r="A2928" s="41">
        <v>631000</v>
      </c>
      <c r="B2928" s="46" t="s">
        <v>396</v>
      </c>
      <c r="C2928" s="40">
        <f t="shared" ref="C2928" si="1142">C2930+C2929</f>
        <v>32000</v>
      </c>
      <c r="D2928" s="40">
        <f t="shared" ref="D2928" si="1143">D2930+D2929</f>
        <v>0</v>
      </c>
      <c r="E2928" s="40">
        <f t="shared" ref="E2928" si="1144">E2930+E2929</f>
        <v>1700000</v>
      </c>
      <c r="F2928" s="152">
        <f t="shared" si="1133"/>
        <v>0</v>
      </c>
    </row>
    <row r="2929" spans="1:6" s="28" customFormat="1" x14ac:dyDescent="0.2">
      <c r="A2929" s="51">
        <v>631200</v>
      </c>
      <c r="B2929" s="44" t="s">
        <v>467</v>
      </c>
      <c r="C2929" s="53">
        <v>0</v>
      </c>
      <c r="D2929" s="45">
        <v>0</v>
      </c>
      <c r="E2929" s="53">
        <v>1700000</v>
      </c>
      <c r="F2929" s="148">
        <v>0</v>
      </c>
    </row>
    <row r="2930" spans="1:6" s="28" customFormat="1" x14ac:dyDescent="0.2">
      <c r="A2930" s="51">
        <v>631900</v>
      </c>
      <c r="B2930" s="44" t="s">
        <v>744</v>
      </c>
      <c r="C2930" s="53">
        <v>32000</v>
      </c>
      <c r="D2930" s="45">
        <v>0</v>
      </c>
      <c r="E2930" s="53">
        <v>0</v>
      </c>
      <c r="F2930" s="148">
        <f>D2930/C2930*100</f>
        <v>0</v>
      </c>
    </row>
    <row r="2931" spans="1:6" s="50" customFormat="1" x14ac:dyDescent="0.2">
      <c r="A2931" s="41">
        <v>638000</v>
      </c>
      <c r="B2931" s="46" t="s">
        <v>397</v>
      </c>
      <c r="C2931" s="40">
        <f t="shared" ref="C2931" si="1145">C2932</f>
        <v>64300</v>
      </c>
      <c r="D2931" s="40">
        <f>D2932</f>
        <v>65000</v>
      </c>
      <c r="E2931" s="40">
        <f t="shared" ref="E2931" si="1146">E2932</f>
        <v>0</v>
      </c>
      <c r="F2931" s="152">
        <f>D2931/C2931*100</f>
        <v>101.08864696734059</v>
      </c>
    </row>
    <row r="2932" spans="1:6" s="28" customFormat="1" x14ac:dyDescent="0.2">
      <c r="A2932" s="43">
        <v>638100</v>
      </c>
      <c r="B2932" s="44" t="s">
        <v>469</v>
      </c>
      <c r="C2932" s="53">
        <v>64300</v>
      </c>
      <c r="D2932" s="45">
        <v>65000</v>
      </c>
      <c r="E2932" s="53">
        <v>0</v>
      </c>
      <c r="F2932" s="148">
        <f>D2932/C2932*100</f>
        <v>101.08864696734059</v>
      </c>
    </row>
    <row r="2933" spans="1:6" s="28" customFormat="1" x14ac:dyDescent="0.2">
      <c r="A2933" s="82"/>
      <c r="B2933" s="76" t="s">
        <v>646</v>
      </c>
      <c r="C2933" s="80">
        <f>C2907+C2924+C2927</f>
        <v>3471000</v>
      </c>
      <c r="D2933" s="80">
        <f>D2907+D2924+D2927</f>
        <v>3720900</v>
      </c>
      <c r="E2933" s="80">
        <f>E2907+E2924+E2927</f>
        <v>1700000</v>
      </c>
      <c r="F2933" s="153">
        <f>D2933/C2933*100</f>
        <v>107.19965427830596</v>
      </c>
    </row>
    <row r="2934" spans="1:6" s="28" customFormat="1" x14ac:dyDescent="0.2">
      <c r="A2934" s="61"/>
      <c r="B2934" s="39"/>
      <c r="C2934" s="62"/>
      <c r="D2934" s="62"/>
      <c r="E2934" s="62"/>
      <c r="F2934" s="149"/>
    </row>
    <row r="2935" spans="1:6" s="28" customFormat="1" x14ac:dyDescent="0.2">
      <c r="A2935" s="38"/>
      <c r="B2935" s="39"/>
      <c r="C2935" s="45"/>
      <c r="D2935" s="45"/>
      <c r="E2935" s="45"/>
      <c r="F2935" s="147"/>
    </row>
    <row r="2936" spans="1:6" s="28" customFormat="1" x14ac:dyDescent="0.2">
      <c r="A2936" s="43" t="s">
        <v>620</v>
      </c>
      <c r="B2936" s="46"/>
      <c r="C2936" s="45"/>
      <c r="D2936" s="45"/>
      <c r="E2936" s="45"/>
      <c r="F2936" s="147"/>
    </row>
    <row r="2937" spans="1:6" s="28" customFormat="1" x14ac:dyDescent="0.2">
      <c r="A2937" s="43" t="s">
        <v>513</v>
      </c>
      <c r="B2937" s="46"/>
      <c r="C2937" s="45"/>
      <c r="D2937" s="45"/>
      <c r="E2937" s="45"/>
      <c r="F2937" s="147"/>
    </row>
    <row r="2938" spans="1:6" s="28" customFormat="1" x14ac:dyDescent="0.2">
      <c r="A2938" s="43" t="s">
        <v>560</v>
      </c>
      <c r="B2938" s="46"/>
      <c r="C2938" s="45"/>
      <c r="D2938" s="45"/>
      <c r="E2938" s="45"/>
      <c r="F2938" s="147"/>
    </row>
    <row r="2939" spans="1:6" s="28" customFormat="1" x14ac:dyDescent="0.2">
      <c r="A2939" s="43" t="s">
        <v>579</v>
      </c>
      <c r="B2939" s="46"/>
      <c r="C2939" s="45"/>
      <c r="D2939" s="45"/>
      <c r="E2939" s="45"/>
      <c r="F2939" s="147"/>
    </row>
    <row r="2940" spans="1:6" s="28" customFormat="1" x14ac:dyDescent="0.2">
      <c r="A2940" s="43"/>
      <c r="B2940" s="72"/>
      <c r="C2940" s="62"/>
      <c r="D2940" s="62"/>
      <c r="E2940" s="62"/>
      <c r="F2940" s="149"/>
    </row>
    <row r="2941" spans="1:6" s="28" customFormat="1" x14ac:dyDescent="0.2">
      <c r="A2941" s="41">
        <v>410000</v>
      </c>
      <c r="B2941" s="42" t="s">
        <v>357</v>
      </c>
      <c r="C2941" s="40">
        <f>C2942+C2947+0</f>
        <v>1390900</v>
      </c>
      <c r="D2941" s="40">
        <f>D2942+D2947+0</f>
        <v>1556400</v>
      </c>
      <c r="E2941" s="40">
        <f>E2942+E2947+0</f>
        <v>0</v>
      </c>
      <c r="F2941" s="152">
        <f t="shared" ref="F2941:F2967" si="1147">D2941/C2941*100</f>
        <v>111.89877058019988</v>
      </c>
    </row>
    <row r="2942" spans="1:6" s="28" customFormat="1" x14ac:dyDescent="0.2">
      <c r="A2942" s="41">
        <v>411000</v>
      </c>
      <c r="B2942" s="42" t="s">
        <v>474</v>
      </c>
      <c r="C2942" s="40">
        <f t="shared" ref="C2942" si="1148">SUM(C2943:C2946)</f>
        <v>1223600</v>
      </c>
      <c r="D2942" s="40">
        <f t="shared" ref="D2942" si="1149">SUM(D2943:D2946)</f>
        <v>1360000</v>
      </c>
      <c r="E2942" s="40">
        <f t="shared" ref="E2942" si="1150">SUM(E2943:E2946)</f>
        <v>0</v>
      </c>
      <c r="F2942" s="152">
        <f t="shared" si="1147"/>
        <v>111.14743380189604</v>
      </c>
    </row>
    <row r="2943" spans="1:6" s="28" customFormat="1" x14ac:dyDescent="0.2">
      <c r="A2943" s="43">
        <v>411100</v>
      </c>
      <c r="B2943" s="44" t="s">
        <v>358</v>
      </c>
      <c r="C2943" s="53">
        <v>1107000</v>
      </c>
      <c r="D2943" s="45">
        <v>1220000</v>
      </c>
      <c r="E2943" s="53">
        <v>0</v>
      </c>
      <c r="F2943" s="148">
        <f t="shared" si="1147"/>
        <v>110.20776874435411</v>
      </c>
    </row>
    <row r="2944" spans="1:6" s="28" customFormat="1" ht="40.5" x14ac:dyDescent="0.2">
      <c r="A2944" s="43">
        <v>411200</v>
      </c>
      <c r="B2944" s="44" t="s">
        <v>487</v>
      </c>
      <c r="C2944" s="53">
        <v>76600.000000000029</v>
      </c>
      <c r="D2944" s="45">
        <v>80000</v>
      </c>
      <c r="E2944" s="53">
        <v>0</v>
      </c>
      <c r="F2944" s="148">
        <f t="shared" si="1147"/>
        <v>104.43864229765009</v>
      </c>
    </row>
    <row r="2945" spans="1:6" s="28" customFormat="1" ht="40.5" x14ac:dyDescent="0.2">
      <c r="A2945" s="43">
        <v>411300</v>
      </c>
      <c r="B2945" s="44" t="s">
        <v>359</v>
      </c>
      <c r="C2945" s="53">
        <v>10000</v>
      </c>
      <c r="D2945" s="45">
        <v>25000</v>
      </c>
      <c r="E2945" s="53">
        <v>0</v>
      </c>
      <c r="F2945" s="148">
        <f t="shared" si="1147"/>
        <v>250</v>
      </c>
    </row>
    <row r="2946" spans="1:6" s="28" customFormat="1" x14ac:dyDescent="0.2">
      <c r="A2946" s="43">
        <v>411400</v>
      </c>
      <c r="B2946" s="44" t="s">
        <v>360</v>
      </c>
      <c r="C2946" s="53">
        <v>30000</v>
      </c>
      <c r="D2946" s="45">
        <v>35000</v>
      </c>
      <c r="E2946" s="53">
        <v>0</v>
      </c>
      <c r="F2946" s="148">
        <f t="shared" si="1147"/>
        <v>116.66666666666667</v>
      </c>
    </row>
    <row r="2947" spans="1:6" s="28" customFormat="1" x14ac:dyDescent="0.2">
      <c r="A2947" s="41">
        <v>412000</v>
      </c>
      <c r="B2947" s="46" t="s">
        <v>479</v>
      </c>
      <c r="C2947" s="40">
        <f t="shared" ref="C2947" si="1151">SUM(C2948:C2958)</f>
        <v>167300</v>
      </c>
      <c r="D2947" s="40">
        <f t="shared" ref="D2947" si="1152">SUM(D2948:D2958)</f>
        <v>196400</v>
      </c>
      <c r="E2947" s="40">
        <f t="shared" ref="E2947" si="1153">SUM(E2948:E2958)</f>
        <v>0</v>
      </c>
      <c r="F2947" s="152">
        <f t="shared" si="1147"/>
        <v>117.39390316796174</v>
      </c>
    </row>
    <row r="2948" spans="1:6" s="28" customFormat="1" ht="40.5" x14ac:dyDescent="0.2">
      <c r="A2948" s="43">
        <v>412200</v>
      </c>
      <c r="B2948" s="44" t="s">
        <v>488</v>
      </c>
      <c r="C2948" s="53">
        <v>99000</v>
      </c>
      <c r="D2948" s="45">
        <v>115000</v>
      </c>
      <c r="E2948" s="53">
        <v>0</v>
      </c>
      <c r="F2948" s="148">
        <f t="shared" si="1147"/>
        <v>116.16161616161615</v>
      </c>
    </row>
    <row r="2949" spans="1:6" s="28" customFormat="1" x14ac:dyDescent="0.2">
      <c r="A2949" s="43">
        <v>412300</v>
      </c>
      <c r="B2949" s="44" t="s">
        <v>362</v>
      </c>
      <c r="C2949" s="53">
        <v>14499.999999999998</v>
      </c>
      <c r="D2949" s="45">
        <v>12500</v>
      </c>
      <c r="E2949" s="53">
        <v>0</v>
      </c>
      <c r="F2949" s="148">
        <f t="shared" si="1147"/>
        <v>86.206896551724142</v>
      </c>
    </row>
    <row r="2950" spans="1:6" s="28" customFormat="1" x14ac:dyDescent="0.2">
      <c r="A2950" s="43">
        <v>412500</v>
      </c>
      <c r="B2950" s="44" t="s">
        <v>364</v>
      </c>
      <c r="C2950" s="53">
        <v>3199.9999999999991</v>
      </c>
      <c r="D2950" s="45">
        <v>2300</v>
      </c>
      <c r="E2950" s="53">
        <v>0</v>
      </c>
      <c r="F2950" s="148">
        <f t="shared" si="1147"/>
        <v>71.875000000000028</v>
      </c>
    </row>
    <row r="2951" spans="1:6" s="28" customFormat="1" x14ac:dyDescent="0.2">
      <c r="A2951" s="43">
        <v>412600</v>
      </c>
      <c r="B2951" s="44" t="s">
        <v>489</v>
      </c>
      <c r="C2951" s="53">
        <v>5199.9999999999964</v>
      </c>
      <c r="D2951" s="45">
        <v>6000</v>
      </c>
      <c r="E2951" s="53">
        <v>0</v>
      </c>
      <c r="F2951" s="148">
        <f t="shared" si="1147"/>
        <v>115.38461538461546</v>
      </c>
    </row>
    <row r="2952" spans="1:6" s="28" customFormat="1" x14ac:dyDescent="0.2">
      <c r="A2952" s="43">
        <v>412700</v>
      </c>
      <c r="B2952" s="44" t="s">
        <v>476</v>
      </c>
      <c r="C2952" s="53">
        <v>28300.000000000007</v>
      </c>
      <c r="D2952" s="45">
        <v>38000</v>
      </c>
      <c r="E2952" s="53">
        <v>0</v>
      </c>
      <c r="F2952" s="148">
        <f t="shared" si="1147"/>
        <v>134.27561837455826</v>
      </c>
    </row>
    <row r="2953" spans="1:6" s="28" customFormat="1" x14ac:dyDescent="0.2">
      <c r="A2953" s="43">
        <v>412900</v>
      </c>
      <c r="B2953" s="44" t="s">
        <v>888</v>
      </c>
      <c r="C2953" s="53">
        <v>1500</v>
      </c>
      <c r="D2953" s="45">
        <v>1500</v>
      </c>
      <c r="E2953" s="53">
        <v>0</v>
      </c>
      <c r="F2953" s="148">
        <f t="shared" si="1147"/>
        <v>100</v>
      </c>
    </row>
    <row r="2954" spans="1:6" s="28" customFormat="1" x14ac:dyDescent="0.2">
      <c r="A2954" s="43">
        <v>412900</v>
      </c>
      <c r="B2954" s="44" t="s">
        <v>703</v>
      </c>
      <c r="C2954" s="53">
        <v>4300</v>
      </c>
      <c r="D2954" s="45">
        <v>4300</v>
      </c>
      <c r="E2954" s="53">
        <v>0</v>
      </c>
      <c r="F2954" s="148">
        <f t="shared" si="1147"/>
        <v>100</v>
      </c>
    </row>
    <row r="2955" spans="1:6" s="28" customFormat="1" x14ac:dyDescent="0.2">
      <c r="A2955" s="43">
        <v>412900</v>
      </c>
      <c r="B2955" s="44" t="s">
        <v>721</v>
      </c>
      <c r="C2955" s="53">
        <v>900</v>
      </c>
      <c r="D2955" s="45">
        <v>900</v>
      </c>
      <c r="E2955" s="53">
        <v>0</v>
      </c>
      <c r="F2955" s="148">
        <f t="shared" si="1147"/>
        <v>100</v>
      </c>
    </row>
    <row r="2956" spans="1:6" s="28" customFormat="1" x14ac:dyDescent="0.2">
      <c r="A2956" s="43">
        <v>412900</v>
      </c>
      <c r="B2956" s="48" t="s">
        <v>722</v>
      </c>
      <c r="C2956" s="53">
        <v>500</v>
      </c>
      <c r="D2956" s="45">
        <v>900</v>
      </c>
      <c r="E2956" s="53">
        <v>0</v>
      </c>
      <c r="F2956" s="148">
        <f t="shared" si="1147"/>
        <v>180</v>
      </c>
    </row>
    <row r="2957" spans="1:6" s="28" customFormat="1" x14ac:dyDescent="0.2">
      <c r="A2957" s="43">
        <v>412900</v>
      </c>
      <c r="B2957" s="44" t="s">
        <v>723</v>
      </c>
      <c r="C2957" s="53">
        <v>2400</v>
      </c>
      <c r="D2957" s="45">
        <v>7000</v>
      </c>
      <c r="E2957" s="53">
        <v>0</v>
      </c>
      <c r="F2957" s="148">
        <f t="shared" si="1147"/>
        <v>291.66666666666663</v>
      </c>
    </row>
    <row r="2958" spans="1:6" s="28" customFormat="1" x14ac:dyDescent="0.2">
      <c r="A2958" s="43">
        <v>412900</v>
      </c>
      <c r="B2958" s="44" t="s">
        <v>705</v>
      </c>
      <c r="C2958" s="53">
        <v>7500</v>
      </c>
      <c r="D2958" s="45">
        <v>8000</v>
      </c>
      <c r="E2958" s="53">
        <v>0</v>
      </c>
      <c r="F2958" s="148">
        <f t="shared" si="1147"/>
        <v>106.66666666666667</v>
      </c>
    </row>
    <row r="2959" spans="1:6" s="28" customFormat="1" x14ac:dyDescent="0.2">
      <c r="A2959" s="41">
        <v>510000</v>
      </c>
      <c r="B2959" s="46" t="s">
        <v>423</v>
      </c>
      <c r="C2959" s="40">
        <f t="shared" ref="C2959" si="1154">C2960+C2965+C2963</f>
        <v>27500</v>
      </c>
      <c r="D2959" s="40">
        <f t="shared" ref="D2959" si="1155">D2960+D2965+D2963</f>
        <v>27500</v>
      </c>
      <c r="E2959" s="40">
        <f t="shared" ref="E2959" si="1156">E2960+E2965+E2963</f>
        <v>0</v>
      </c>
      <c r="F2959" s="152">
        <f t="shared" si="1147"/>
        <v>100</v>
      </c>
    </row>
    <row r="2960" spans="1:6" s="28" customFormat="1" x14ac:dyDescent="0.2">
      <c r="A2960" s="41">
        <v>511000</v>
      </c>
      <c r="B2960" s="46" t="s">
        <v>424</v>
      </c>
      <c r="C2960" s="40">
        <f t="shared" ref="C2960" si="1157">SUM(C2961:C2962)</f>
        <v>20000</v>
      </c>
      <c r="D2960" s="40">
        <f t="shared" ref="D2960" si="1158">SUM(D2961:D2962)</f>
        <v>20000</v>
      </c>
      <c r="E2960" s="40">
        <f t="shared" ref="E2960" si="1159">SUM(E2961:E2962)</f>
        <v>0</v>
      </c>
      <c r="F2960" s="152">
        <f t="shared" si="1147"/>
        <v>100</v>
      </c>
    </row>
    <row r="2961" spans="1:6" s="28" customFormat="1" x14ac:dyDescent="0.2">
      <c r="A2961" s="43">
        <v>511200</v>
      </c>
      <c r="B2961" s="44" t="s">
        <v>426</v>
      </c>
      <c r="C2961" s="53">
        <v>10000</v>
      </c>
      <c r="D2961" s="45">
        <v>10000</v>
      </c>
      <c r="E2961" s="53">
        <v>0</v>
      </c>
      <c r="F2961" s="148">
        <f t="shared" si="1147"/>
        <v>100</v>
      </c>
    </row>
    <row r="2962" spans="1:6" s="28" customFormat="1" x14ac:dyDescent="0.2">
      <c r="A2962" s="43">
        <v>511300</v>
      </c>
      <c r="B2962" s="44" t="s">
        <v>427</v>
      </c>
      <c r="C2962" s="53">
        <v>10000</v>
      </c>
      <c r="D2962" s="45">
        <v>10000</v>
      </c>
      <c r="E2962" s="53">
        <v>0</v>
      </c>
      <c r="F2962" s="148">
        <f t="shared" si="1147"/>
        <v>100</v>
      </c>
    </row>
    <row r="2963" spans="1:6" s="50" customFormat="1" x14ac:dyDescent="0.2">
      <c r="A2963" s="41">
        <v>513000</v>
      </c>
      <c r="B2963" s="46" t="s">
        <v>432</v>
      </c>
      <c r="C2963" s="40">
        <f t="shared" ref="C2963" si="1160">+C2964</f>
        <v>6500</v>
      </c>
      <c r="D2963" s="40">
        <f>+D2964</f>
        <v>6500</v>
      </c>
      <c r="E2963" s="40">
        <f t="shared" ref="E2963" si="1161">+E2964</f>
        <v>0</v>
      </c>
      <c r="F2963" s="152">
        <f t="shared" si="1147"/>
        <v>100</v>
      </c>
    </row>
    <row r="2964" spans="1:6" s="28" customFormat="1" x14ac:dyDescent="0.2">
      <c r="A2964" s="43">
        <v>513700</v>
      </c>
      <c r="B2964" s="44" t="s">
        <v>433</v>
      </c>
      <c r="C2964" s="53">
        <v>6500</v>
      </c>
      <c r="D2964" s="45">
        <v>6500</v>
      </c>
      <c r="E2964" s="53">
        <v>0</v>
      </c>
      <c r="F2964" s="148">
        <f t="shared" si="1147"/>
        <v>100</v>
      </c>
    </row>
    <row r="2965" spans="1:6" s="50" customFormat="1" x14ac:dyDescent="0.2">
      <c r="A2965" s="41">
        <v>516000</v>
      </c>
      <c r="B2965" s="46" t="s">
        <v>434</v>
      </c>
      <c r="C2965" s="40">
        <f t="shared" ref="C2965" si="1162">C2966</f>
        <v>1000</v>
      </c>
      <c r="D2965" s="40">
        <f>D2966</f>
        <v>1000</v>
      </c>
      <c r="E2965" s="40">
        <f t="shared" ref="E2965" si="1163">E2966</f>
        <v>0</v>
      </c>
      <c r="F2965" s="152">
        <f t="shared" si="1147"/>
        <v>100</v>
      </c>
    </row>
    <row r="2966" spans="1:6" s="28" customFormat="1" x14ac:dyDescent="0.2">
      <c r="A2966" s="43">
        <v>516100</v>
      </c>
      <c r="B2966" s="44" t="s">
        <v>434</v>
      </c>
      <c r="C2966" s="53">
        <v>1000</v>
      </c>
      <c r="D2966" s="45">
        <v>1000</v>
      </c>
      <c r="E2966" s="53">
        <v>0</v>
      </c>
      <c r="F2966" s="148">
        <f t="shared" si="1147"/>
        <v>100</v>
      </c>
    </row>
    <row r="2967" spans="1:6" s="50" customFormat="1" x14ac:dyDescent="0.2">
      <c r="A2967" s="41">
        <v>630000</v>
      </c>
      <c r="B2967" s="46" t="s">
        <v>464</v>
      </c>
      <c r="C2967" s="40">
        <f>C2968+C2970</f>
        <v>8500</v>
      </c>
      <c r="D2967" s="40">
        <f>D2968+D2970</f>
        <v>5000</v>
      </c>
      <c r="E2967" s="40">
        <f>E2968+E2970</f>
        <v>180000</v>
      </c>
      <c r="F2967" s="152">
        <f t="shared" si="1147"/>
        <v>58.82352941176471</v>
      </c>
    </row>
    <row r="2968" spans="1:6" s="50" customFormat="1" x14ac:dyDescent="0.2">
      <c r="A2968" s="41">
        <v>631000</v>
      </c>
      <c r="B2968" s="46" t="s">
        <v>396</v>
      </c>
      <c r="C2968" s="40">
        <f>0</f>
        <v>0</v>
      </c>
      <c r="D2968" s="40">
        <f>0</f>
        <v>0</v>
      </c>
      <c r="E2968" s="40">
        <f>E2969</f>
        <v>180000</v>
      </c>
      <c r="F2968" s="152">
        <v>0</v>
      </c>
    </row>
    <row r="2969" spans="1:6" s="28" customFormat="1" x14ac:dyDescent="0.2">
      <c r="A2969" s="51">
        <v>631200</v>
      </c>
      <c r="B2969" s="44" t="s">
        <v>467</v>
      </c>
      <c r="C2969" s="53">
        <v>0</v>
      </c>
      <c r="D2969" s="45">
        <v>0</v>
      </c>
      <c r="E2969" s="53">
        <v>180000</v>
      </c>
      <c r="F2969" s="148">
        <v>0</v>
      </c>
    </row>
    <row r="2970" spans="1:6" s="50" customFormat="1" x14ac:dyDescent="0.2">
      <c r="A2970" s="41">
        <v>638000</v>
      </c>
      <c r="B2970" s="46" t="s">
        <v>397</v>
      </c>
      <c r="C2970" s="40">
        <f t="shared" ref="C2970" si="1164">C2971</f>
        <v>8500</v>
      </c>
      <c r="D2970" s="40">
        <f>D2971</f>
        <v>5000</v>
      </c>
      <c r="E2970" s="40">
        <f t="shared" ref="E2970" si="1165">E2971</f>
        <v>0</v>
      </c>
      <c r="F2970" s="152">
        <f>D2970/C2970*100</f>
        <v>58.82352941176471</v>
      </c>
    </row>
    <row r="2971" spans="1:6" s="28" customFormat="1" x14ac:dyDescent="0.2">
      <c r="A2971" s="43">
        <v>638100</v>
      </c>
      <c r="B2971" s="44" t="s">
        <v>469</v>
      </c>
      <c r="C2971" s="53">
        <v>8500</v>
      </c>
      <c r="D2971" s="45">
        <v>5000</v>
      </c>
      <c r="E2971" s="53">
        <v>0</v>
      </c>
      <c r="F2971" s="148">
        <f>D2971/C2971*100</f>
        <v>58.82352941176471</v>
      </c>
    </row>
    <row r="2972" spans="1:6" s="28" customFormat="1" x14ac:dyDescent="0.2">
      <c r="A2972" s="82"/>
      <c r="B2972" s="76" t="s">
        <v>646</v>
      </c>
      <c r="C2972" s="80">
        <f>C2941+C2959+C2967</f>
        <v>1426900</v>
      </c>
      <c r="D2972" s="80">
        <f>D2941+D2959+D2967</f>
        <v>1588900</v>
      </c>
      <c r="E2972" s="80">
        <f>E2941+E2959+E2967</f>
        <v>180000</v>
      </c>
      <c r="F2972" s="153">
        <f>D2972/C2972*100</f>
        <v>111.35328334150955</v>
      </c>
    </row>
    <row r="2973" spans="1:6" s="28" customFormat="1" x14ac:dyDescent="0.2">
      <c r="A2973" s="61"/>
      <c r="B2973" s="39"/>
      <c r="C2973" s="62"/>
      <c r="D2973" s="62"/>
      <c r="E2973" s="62"/>
      <c r="F2973" s="149"/>
    </row>
    <row r="2974" spans="1:6" s="28" customFormat="1" x14ac:dyDescent="0.2">
      <c r="A2974" s="38"/>
      <c r="B2974" s="39"/>
      <c r="C2974" s="45"/>
      <c r="D2974" s="45"/>
      <c r="E2974" s="45"/>
      <c r="F2974" s="147"/>
    </row>
    <row r="2975" spans="1:6" s="28" customFormat="1" x14ac:dyDescent="0.2">
      <c r="A2975" s="43" t="s">
        <v>621</v>
      </c>
      <c r="B2975" s="46"/>
      <c r="C2975" s="45"/>
      <c r="D2975" s="45"/>
      <c r="E2975" s="45"/>
      <c r="F2975" s="147"/>
    </row>
    <row r="2976" spans="1:6" s="28" customFormat="1" x14ac:dyDescent="0.2">
      <c r="A2976" s="43" t="s">
        <v>513</v>
      </c>
      <c r="B2976" s="46"/>
      <c r="C2976" s="45"/>
      <c r="D2976" s="45"/>
      <c r="E2976" s="45"/>
      <c r="F2976" s="147"/>
    </row>
    <row r="2977" spans="1:6" s="28" customFormat="1" x14ac:dyDescent="0.2">
      <c r="A2977" s="43" t="s">
        <v>561</v>
      </c>
      <c r="B2977" s="46"/>
      <c r="C2977" s="45"/>
      <c r="D2977" s="45"/>
      <c r="E2977" s="45"/>
      <c r="F2977" s="147"/>
    </row>
    <row r="2978" spans="1:6" s="28" customFormat="1" x14ac:dyDescent="0.2">
      <c r="A2978" s="43" t="s">
        <v>579</v>
      </c>
      <c r="B2978" s="46"/>
      <c r="C2978" s="45"/>
      <c r="D2978" s="45"/>
      <c r="E2978" s="45"/>
      <c r="F2978" s="147"/>
    </row>
    <row r="2979" spans="1:6" s="28" customFormat="1" x14ac:dyDescent="0.2">
      <c r="A2979" s="43"/>
      <c r="B2979" s="72"/>
      <c r="C2979" s="62"/>
      <c r="D2979" s="62"/>
      <c r="E2979" s="62"/>
      <c r="F2979" s="149"/>
    </row>
    <row r="2980" spans="1:6" s="28" customFormat="1" x14ac:dyDescent="0.2">
      <c r="A2980" s="41">
        <v>410000</v>
      </c>
      <c r="B2980" s="42" t="s">
        <v>357</v>
      </c>
      <c r="C2980" s="40">
        <f t="shared" ref="C2980" si="1166">C2981+C2986</f>
        <v>1346800</v>
      </c>
      <c r="D2980" s="40">
        <f t="shared" ref="D2980" si="1167">D2981+D2986</f>
        <v>1404500</v>
      </c>
      <c r="E2980" s="40">
        <f t="shared" ref="E2980" si="1168">E2981+E2986</f>
        <v>0</v>
      </c>
      <c r="F2980" s="152">
        <f t="shared" ref="F2980:F2998" si="1169">D2980/C2980*100</f>
        <v>104.2842292842293</v>
      </c>
    </row>
    <row r="2981" spans="1:6" s="28" customFormat="1" x14ac:dyDescent="0.2">
      <c r="A2981" s="41">
        <v>411000</v>
      </c>
      <c r="B2981" s="42" t="s">
        <v>474</v>
      </c>
      <c r="C2981" s="40">
        <f t="shared" ref="C2981" si="1170">SUM(C2982:C2985)</f>
        <v>1140700</v>
      </c>
      <c r="D2981" s="40">
        <f t="shared" ref="D2981" si="1171">SUM(D2982:D2985)</f>
        <v>1170000</v>
      </c>
      <c r="E2981" s="40">
        <f t="shared" ref="E2981" si="1172">SUM(E2982:E2985)</f>
        <v>0</v>
      </c>
      <c r="F2981" s="152">
        <f t="shared" si="1169"/>
        <v>102.56859822915754</v>
      </c>
    </row>
    <row r="2982" spans="1:6" s="28" customFormat="1" x14ac:dyDescent="0.2">
      <c r="A2982" s="43">
        <v>411100</v>
      </c>
      <c r="B2982" s="44" t="s">
        <v>358</v>
      </c>
      <c r="C2982" s="53">
        <v>1037000</v>
      </c>
      <c r="D2982" s="45">
        <v>1050000</v>
      </c>
      <c r="E2982" s="53">
        <v>0</v>
      </c>
      <c r="F2982" s="148">
        <f t="shared" si="1169"/>
        <v>101.25361620057861</v>
      </c>
    </row>
    <row r="2983" spans="1:6" s="28" customFormat="1" ht="40.5" x14ac:dyDescent="0.2">
      <c r="A2983" s="43">
        <v>411200</v>
      </c>
      <c r="B2983" s="44" t="s">
        <v>487</v>
      </c>
      <c r="C2983" s="53">
        <v>42500</v>
      </c>
      <c r="D2983" s="45">
        <v>50000</v>
      </c>
      <c r="E2983" s="53">
        <v>0</v>
      </c>
      <c r="F2983" s="148">
        <f t="shared" si="1169"/>
        <v>117.64705882352942</v>
      </c>
    </row>
    <row r="2984" spans="1:6" s="28" customFormat="1" ht="40.5" x14ac:dyDescent="0.2">
      <c r="A2984" s="43">
        <v>411300</v>
      </c>
      <c r="B2984" s="44" t="s">
        <v>359</v>
      </c>
      <c r="C2984" s="53">
        <v>23200</v>
      </c>
      <c r="D2984" s="45">
        <v>30000</v>
      </c>
      <c r="E2984" s="53">
        <v>0</v>
      </c>
      <c r="F2984" s="148">
        <f t="shared" si="1169"/>
        <v>129.31034482758622</v>
      </c>
    </row>
    <row r="2985" spans="1:6" s="28" customFormat="1" x14ac:dyDescent="0.2">
      <c r="A2985" s="43">
        <v>411400</v>
      </c>
      <c r="B2985" s="44" t="s">
        <v>360</v>
      </c>
      <c r="C2985" s="53">
        <v>37999.999999999964</v>
      </c>
      <c r="D2985" s="45">
        <v>40000</v>
      </c>
      <c r="E2985" s="53">
        <v>0</v>
      </c>
      <c r="F2985" s="148">
        <f t="shared" si="1169"/>
        <v>105.26315789473695</v>
      </c>
    </row>
    <row r="2986" spans="1:6" s="28" customFormat="1" x14ac:dyDescent="0.2">
      <c r="A2986" s="41">
        <v>412000</v>
      </c>
      <c r="B2986" s="46" t="s">
        <v>479</v>
      </c>
      <c r="C2986" s="40">
        <f>SUM(C2987:C2993)</f>
        <v>206100</v>
      </c>
      <c r="D2986" s="40">
        <f>SUM(D2987:D2993)</f>
        <v>234500</v>
      </c>
      <c r="E2986" s="40">
        <f>SUM(E2987:E2993)</f>
        <v>0</v>
      </c>
      <c r="F2986" s="152">
        <f t="shared" si="1169"/>
        <v>113.77971858321203</v>
      </c>
    </row>
    <row r="2987" spans="1:6" s="28" customFormat="1" ht="40.5" x14ac:dyDescent="0.2">
      <c r="A2987" s="43">
        <v>412200</v>
      </c>
      <c r="B2987" s="44" t="s">
        <v>488</v>
      </c>
      <c r="C2987" s="53">
        <v>135000</v>
      </c>
      <c r="D2987" s="45">
        <v>145000</v>
      </c>
      <c r="E2987" s="53">
        <v>0</v>
      </c>
      <c r="F2987" s="148">
        <f t="shared" si="1169"/>
        <v>107.40740740740742</v>
      </c>
    </row>
    <row r="2988" spans="1:6" s="28" customFormat="1" x14ac:dyDescent="0.2">
      <c r="A2988" s="43">
        <v>412300</v>
      </c>
      <c r="B2988" s="44" t="s">
        <v>362</v>
      </c>
      <c r="C2988" s="53">
        <v>25000</v>
      </c>
      <c r="D2988" s="45">
        <v>25000</v>
      </c>
      <c r="E2988" s="53">
        <v>0</v>
      </c>
      <c r="F2988" s="148">
        <f t="shared" si="1169"/>
        <v>100</v>
      </c>
    </row>
    <row r="2989" spans="1:6" s="28" customFormat="1" x14ac:dyDescent="0.2">
      <c r="A2989" s="43">
        <v>412500</v>
      </c>
      <c r="B2989" s="44" t="s">
        <v>364</v>
      </c>
      <c r="C2989" s="53">
        <v>7000</v>
      </c>
      <c r="D2989" s="45">
        <v>7000</v>
      </c>
      <c r="E2989" s="53">
        <v>0</v>
      </c>
      <c r="F2989" s="148">
        <f t="shared" si="1169"/>
        <v>100</v>
      </c>
    </row>
    <row r="2990" spans="1:6" s="28" customFormat="1" x14ac:dyDescent="0.2">
      <c r="A2990" s="43">
        <v>412600</v>
      </c>
      <c r="B2990" s="44" t="s">
        <v>489</v>
      </c>
      <c r="C2990" s="53">
        <v>4000</v>
      </c>
      <c r="D2990" s="45">
        <v>4000</v>
      </c>
      <c r="E2990" s="53">
        <v>0</v>
      </c>
      <c r="F2990" s="148">
        <f t="shared" si="1169"/>
        <v>100</v>
      </c>
    </row>
    <row r="2991" spans="1:6" s="28" customFormat="1" x14ac:dyDescent="0.2">
      <c r="A2991" s="43">
        <v>412700</v>
      </c>
      <c r="B2991" s="44" t="s">
        <v>476</v>
      </c>
      <c r="C2991" s="53">
        <v>31600</v>
      </c>
      <c r="D2991" s="45">
        <v>50000</v>
      </c>
      <c r="E2991" s="53">
        <v>0</v>
      </c>
      <c r="F2991" s="148">
        <f t="shared" si="1169"/>
        <v>158.22784810126583</v>
      </c>
    </row>
    <row r="2992" spans="1:6" s="28" customFormat="1" x14ac:dyDescent="0.2">
      <c r="A2992" s="43">
        <v>412900</v>
      </c>
      <c r="B2992" s="48" t="s">
        <v>722</v>
      </c>
      <c r="C2992" s="53">
        <v>1000</v>
      </c>
      <c r="D2992" s="45">
        <v>1000</v>
      </c>
      <c r="E2992" s="53">
        <v>0</v>
      </c>
      <c r="F2992" s="148">
        <f t="shared" si="1169"/>
        <v>100</v>
      </c>
    </row>
    <row r="2993" spans="1:6" s="28" customFormat="1" x14ac:dyDescent="0.2">
      <c r="A2993" s="43">
        <v>412900</v>
      </c>
      <c r="B2993" s="48" t="s">
        <v>723</v>
      </c>
      <c r="C2993" s="53">
        <v>2500</v>
      </c>
      <c r="D2993" s="45">
        <v>2500</v>
      </c>
      <c r="E2993" s="53">
        <v>0</v>
      </c>
      <c r="F2993" s="148">
        <f t="shared" si="1169"/>
        <v>100</v>
      </c>
    </row>
    <row r="2994" spans="1:6" s="50" customFormat="1" x14ac:dyDescent="0.2">
      <c r="A2994" s="41">
        <v>510000</v>
      </c>
      <c r="B2994" s="46" t="s">
        <v>423</v>
      </c>
      <c r="C2994" s="40">
        <f t="shared" ref="C2994" si="1173">C2995</f>
        <v>5000</v>
      </c>
      <c r="D2994" s="40">
        <f>D2995</f>
        <v>23000</v>
      </c>
      <c r="E2994" s="40">
        <f t="shared" ref="E2994" si="1174">E2995</f>
        <v>0</v>
      </c>
      <c r="F2994" s="152">
        <f t="shared" si="1169"/>
        <v>459.99999999999994</v>
      </c>
    </row>
    <row r="2995" spans="1:6" s="50" customFormat="1" x14ac:dyDescent="0.2">
      <c r="A2995" s="41">
        <v>511000</v>
      </c>
      <c r="B2995" s="46" t="s">
        <v>424</v>
      </c>
      <c r="C2995" s="40">
        <f t="shared" ref="C2995" si="1175">SUM(C2996:C2997)</f>
        <v>5000</v>
      </c>
      <c r="D2995" s="40">
        <f t="shared" ref="D2995" si="1176">SUM(D2996:D2997)</f>
        <v>23000</v>
      </c>
      <c r="E2995" s="40">
        <f t="shared" ref="E2995" si="1177">SUM(E2996:E2997)</f>
        <v>0</v>
      </c>
      <c r="F2995" s="152">
        <f t="shared" si="1169"/>
        <v>459.99999999999994</v>
      </c>
    </row>
    <row r="2996" spans="1:6" s="28" customFormat="1" x14ac:dyDescent="0.2">
      <c r="A2996" s="43">
        <v>511200</v>
      </c>
      <c r="B2996" s="44" t="s">
        <v>426</v>
      </c>
      <c r="C2996" s="53">
        <v>3000</v>
      </c>
      <c r="D2996" s="45">
        <v>3000</v>
      </c>
      <c r="E2996" s="53">
        <v>0</v>
      </c>
      <c r="F2996" s="148">
        <f t="shared" si="1169"/>
        <v>100</v>
      </c>
    </row>
    <row r="2997" spans="1:6" s="28" customFormat="1" x14ac:dyDescent="0.2">
      <c r="A2997" s="43">
        <v>511300</v>
      </c>
      <c r="B2997" s="44" t="s">
        <v>427</v>
      </c>
      <c r="C2997" s="53">
        <v>2000</v>
      </c>
      <c r="D2997" s="45">
        <v>20000</v>
      </c>
      <c r="E2997" s="53">
        <v>0</v>
      </c>
      <c r="F2997" s="148">
        <f t="shared" si="1169"/>
        <v>1000</v>
      </c>
    </row>
    <row r="2998" spans="1:6" s="50" customFormat="1" x14ac:dyDescent="0.2">
      <c r="A2998" s="41">
        <v>630000</v>
      </c>
      <c r="B2998" s="46" t="s">
        <v>464</v>
      </c>
      <c r="C2998" s="40">
        <f>C2999+C3001</f>
        <v>6000</v>
      </c>
      <c r="D2998" s="40">
        <f>D2999+D3001</f>
        <v>6000</v>
      </c>
      <c r="E2998" s="40">
        <f>E2999+E3001</f>
        <v>200000</v>
      </c>
      <c r="F2998" s="152">
        <f t="shared" si="1169"/>
        <v>100</v>
      </c>
    </row>
    <row r="2999" spans="1:6" s="50" customFormat="1" x14ac:dyDescent="0.2">
      <c r="A2999" s="41">
        <v>631000</v>
      </c>
      <c r="B2999" s="46" t="s">
        <v>396</v>
      </c>
      <c r="C2999" s="40">
        <f>0+C3000</f>
        <v>0</v>
      </c>
      <c r="D2999" s="40">
        <f>0+D3000</f>
        <v>0</v>
      </c>
      <c r="E2999" s="40">
        <f>0+E3000</f>
        <v>200000</v>
      </c>
      <c r="F2999" s="152">
        <v>0</v>
      </c>
    </row>
    <row r="3000" spans="1:6" s="28" customFormat="1" x14ac:dyDescent="0.2">
      <c r="A3000" s="51">
        <v>631200</v>
      </c>
      <c r="B3000" s="44" t="s">
        <v>467</v>
      </c>
      <c r="C3000" s="53">
        <v>0</v>
      </c>
      <c r="D3000" s="45">
        <v>0</v>
      </c>
      <c r="E3000" s="53">
        <v>200000</v>
      </c>
      <c r="F3000" s="148">
        <v>0</v>
      </c>
    </row>
    <row r="3001" spans="1:6" s="50" customFormat="1" x14ac:dyDescent="0.2">
      <c r="A3001" s="41">
        <v>638000</v>
      </c>
      <c r="B3001" s="46" t="s">
        <v>397</v>
      </c>
      <c r="C3001" s="40">
        <f t="shared" ref="C3001" si="1178">C3002</f>
        <v>6000</v>
      </c>
      <c r="D3001" s="40">
        <f>D3002</f>
        <v>6000</v>
      </c>
      <c r="E3001" s="40">
        <f t="shared" ref="E3001" si="1179">E3002</f>
        <v>0</v>
      </c>
      <c r="F3001" s="152">
        <f>D3001/C3001*100</f>
        <v>100</v>
      </c>
    </row>
    <row r="3002" spans="1:6" s="28" customFormat="1" x14ac:dyDescent="0.2">
      <c r="A3002" s="43">
        <v>638100</v>
      </c>
      <c r="B3002" s="44" t="s">
        <v>469</v>
      </c>
      <c r="C3002" s="53">
        <v>6000</v>
      </c>
      <c r="D3002" s="45">
        <v>6000</v>
      </c>
      <c r="E3002" s="53">
        <v>0</v>
      </c>
      <c r="F3002" s="148">
        <f>D3002/C3002*100</f>
        <v>100</v>
      </c>
    </row>
    <row r="3003" spans="1:6" s="28" customFormat="1" x14ac:dyDescent="0.2">
      <c r="A3003" s="82"/>
      <c r="B3003" s="76" t="s">
        <v>646</v>
      </c>
      <c r="C3003" s="80">
        <f>C2980+C2994+C2998</f>
        <v>1357800</v>
      </c>
      <c r="D3003" s="80">
        <f>D2980+D2994+D2998</f>
        <v>1433500</v>
      </c>
      <c r="E3003" s="80">
        <f>E2980+E2994+E2998</f>
        <v>200000</v>
      </c>
      <c r="F3003" s="153">
        <f>D3003/C3003*100</f>
        <v>105.57519516865517</v>
      </c>
    </row>
    <row r="3004" spans="1:6" s="28" customFormat="1" x14ac:dyDescent="0.2">
      <c r="A3004" s="61"/>
      <c r="B3004" s="39"/>
      <c r="C3004" s="62"/>
      <c r="D3004" s="62"/>
      <c r="E3004" s="62"/>
      <c r="F3004" s="149"/>
    </row>
    <row r="3005" spans="1:6" s="28" customFormat="1" x14ac:dyDescent="0.2">
      <c r="A3005" s="38"/>
      <c r="B3005" s="39"/>
      <c r="C3005" s="45"/>
      <c r="D3005" s="45"/>
      <c r="E3005" s="45"/>
      <c r="F3005" s="147"/>
    </row>
    <row r="3006" spans="1:6" s="28" customFormat="1" x14ac:dyDescent="0.2">
      <c r="A3006" s="43" t="s">
        <v>622</v>
      </c>
      <c r="B3006" s="46"/>
      <c r="C3006" s="45"/>
      <c r="D3006" s="45"/>
      <c r="E3006" s="45"/>
      <c r="F3006" s="147"/>
    </row>
    <row r="3007" spans="1:6" s="28" customFormat="1" x14ac:dyDescent="0.2">
      <c r="A3007" s="43" t="s">
        <v>513</v>
      </c>
      <c r="B3007" s="46"/>
      <c r="C3007" s="45"/>
      <c r="D3007" s="45"/>
      <c r="E3007" s="45"/>
      <c r="F3007" s="147"/>
    </row>
    <row r="3008" spans="1:6" s="28" customFormat="1" x14ac:dyDescent="0.2">
      <c r="A3008" s="43" t="s">
        <v>562</v>
      </c>
      <c r="B3008" s="46"/>
      <c r="C3008" s="45"/>
      <c r="D3008" s="45"/>
      <c r="E3008" s="45"/>
      <c r="F3008" s="147"/>
    </row>
    <row r="3009" spans="1:6" s="28" customFormat="1" x14ac:dyDescent="0.2">
      <c r="A3009" s="43" t="s">
        <v>579</v>
      </c>
      <c r="B3009" s="46"/>
      <c r="C3009" s="45"/>
      <c r="D3009" s="45"/>
      <c r="E3009" s="45"/>
      <c r="F3009" s="147"/>
    </row>
    <row r="3010" spans="1:6" s="28" customFormat="1" x14ac:dyDescent="0.2">
      <c r="A3010" s="43"/>
      <c r="B3010" s="72"/>
      <c r="C3010" s="62"/>
      <c r="D3010" s="62"/>
      <c r="E3010" s="62"/>
      <c r="F3010" s="149"/>
    </row>
    <row r="3011" spans="1:6" s="28" customFormat="1" x14ac:dyDescent="0.2">
      <c r="A3011" s="41">
        <v>410000</v>
      </c>
      <c r="B3011" s="42" t="s">
        <v>357</v>
      </c>
      <c r="C3011" s="40">
        <f>C3012+C3017+C3026</f>
        <v>1130400</v>
      </c>
      <c r="D3011" s="40">
        <f>D3012+D3017+D3026</f>
        <v>1197700</v>
      </c>
      <c r="E3011" s="40">
        <f>E3012+E3017+E3026</f>
        <v>0</v>
      </c>
      <c r="F3011" s="152">
        <f t="shared" ref="F3011:F3030" si="1180">D3011/C3011*100</f>
        <v>105.95364472753008</v>
      </c>
    </row>
    <row r="3012" spans="1:6" s="28" customFormat="1" x14ac:dyDescent="0.2">
      <c r="A3012" s="41">
        <v>411000</v>
      </c>
      <c r="B3012" s="42" t="s">
        <v>474</v>
      </c>
      <c r="C3012" s="40">
        <f t="shared" ref="C3012" si="1181">SUM(C3013:C3016)</f>
        <v>923200</v>
      </c>
      <c r="D3012" s="40">
        <f t="shared" ref="D3012" si="1182">SUM(D3013:D3016)</f>
        <v>985000</v>
      </c>
      <c r="E3012" s="40">
        <f t="shared" ref="E3012" si="1183">SUM(E3013:E3016)</f>
        <v>0</v>
      </c>
      <c r="F3012" s="152">
        <f t="shared" si="1180"/>
        <v>106.69410745233969</v>
      </c>
    </row>
    <row r="3013" spans="1:6" s="28" customFormat="1" x14ac:dyDescent="0.2">
      <c r="A3013" s="43">
        <v>411100</v>
      </c>
      <c r="B3013" s="44" t="s">
        <v>358</v>
      </c>
      <c r="C3013" s="53">
        <v>805800</v>
      </c>
      <c r="D3013" s="45">
        <v>860000</v>
      </c>
      <c r="E3013" s="53">
        <v>0</v>
      </c>
      <c r="F3013" s="148">
        <f t="shared" si="1180"/>
        <v>106.72623479771654</v>
      </c>
    </row>
    <row r="3014" spans="1:6" s="28" customFormat="1" ht="40.5" x14ac:dyDescent="0.2">
      <c r="A3014" s="43">
        <v>411200</v>
      </c>
      <c r="B3014" s="44" t="s">
        <v>487</v>
      </c>
      <c r="C3014" s="53">
        <v>49300</v>
      </c>
      <c r="D3014" s="45">
        <v>50000</v>
      </c>
      <c r="E3014" s="53">
        <v>0</v>
      </c>
      <c r="F3014" s="148">
        <f t="shared" si="1180"/>
        <v>101.41987829614605</v>
      </c>
    </row>
    <row r="3015" spans="1:6" s="28" customFormat="1" ht="40.5" x14ac:dyDescent="0.2">
      <c r="A3015" s="43">
        <v>411300</v>
      </c>
      <c r="B3015" s="44" t="s">
        <v>359</v>
      </c>
      <c r="C3015" s="53">
        <v>40300</v>
      </c>
      <c r="D3015" s="45">
        <v>45000</v>
      </c>
      <c r="E3015" s="53">
        <v>0</v>
      </c>
      <c r="F3015" s="148">
        <f t="shared" si="1180"/>
        <v>111.66253101736973</v>
      </c>
    </row>
    <row r="3016" spans="1:6" s="28" customFormat="1" x14ac:dyDescent="0.2">
      <c r="A3016" s="43">
        <v>411400</v>
      </c>
      <c r="B3016" s="44" t="s">
        <v>360</v>
      </c>
      <c r="C3016" s="53">
        <v>27800</v>
      </c>
      <c r="D3016" s="45">
        <v>30000</v>
      </c>
      <c r="E3016" s="53">
        <v>0</v>
      </c>
      <c r="F3016" s="148">
        <f t="shared" si="1180"/>
        <v>107.91366906474819</v>
      </c>
    </row>
    <row r="3017" spans="1:6" s="28" customFormat="1" x14ac:dyDescent="0.2">
      <c r="A3017" s="41">
        <v>412000</v>
      </c>
      <c r="B3017" s="46" t="s">
        <v>479</v>
      </c>
      <c r="C3017" s="40">
        <f>SUM(C3018:C3025)</f>
        <v>206700</v>
      </c>
      <c r="D3017" s="40">
        <f>SUM(D3018:D3025)</f>
        <v>212200</v>
      </c>
      <c r="E3017" s="40">
        <f>SUM(E3018:E3025)</f>
        <v>0</v>
      </c>
      <c r="F3017" s="152">
        <f t="shared" si="1180"/>
        <v>102.66086115142718</v>
      </c>
    </row>
    <row r="3018" spans="1:6" s="28" customFormat="1" ht="40.5" x14ac:dyDescent="0.2">
      <c r="A3018" s="43">
        <v>412200</v>
      </c>
      <c r="B3018" s="44" t="s">
        <v>488</v>
      </c>
      <c r="C3018" s="53">
        <v>95000</v>
      </c>
      <c r="D3018" s="45">
        <v>98000</v>
      </c>
      <c r="E3018" s="53">
        <v>0</v>
      </c>
      <c r="F3018" s="148">
        <f t="shared" si="1180"/>
        <v>103.15789473684211</v>
      </c>
    </row>
    <row r="3019" spans="1:6" s="28" customFormat="1" x14ac:dyDescent="0.2">
      <c r="A3019" s="43">
        <v>412300</v>
      </c>
      <c r="B3019" s="44" t="s">
        <v>362</v>
      </c>
      <c r="C3019" s="53">
        <v>18000</v>
      </c>
      <c r="D3019" s="45">
        <v>18000</v>
      </c>
      <c r="E3019" s="53">
        <v>0</v>
      </c>
      <c r="F3019" s="148">
        <f t="shared" si="1180"/>
        <v>100</v>
      </c>
    </row>
    <row r="3020" spans="1:6" s="28" customFormat="1" x14ac:dyDescent="0.2">
      <c r="A3020" s="43">
        <v>412500</v>
      </c>
      <c r="B3020" s="44" t="s">
        <v>364</v>
      </c>
      <c r="C3020" s="53">
        <v>8000</v>
      </c>
      <c r="D3020" s="45">
        <v>5000</v>
      </c>
      <c r="E3020" s="53">
        <v>0</v>
      </c>
      <c r="F3020" s="148">
        <f t="shared" si="1180"/>
        <v>62.5</v>
      </c>
    </row>
    <row r="3021" spans="1:6" s="28" customFormat="1" x14ac:dyDescent="0.2">
      <c r="A3021" s="43">
        <v>412600</v>
      </c>
      <c r="B3021" s="44" t="s">
        <v>489</v>
      </c>
      <c r="C3021" s="53">
        <v>8000.0000000000009</v>
      </c>
      <c r="D3021" s="45">
        <v>8000.0000000000009</v>
      </c>
      <c r="E3021" s="53">
        <v>0</v>
      </c>
      <c r="F3021" s="148">
        <f t="shared" si="1180"/>
        <v>100</v>
      </c>
    </row>
    <row r="3022" spans="1:6" s="28" customFormat="1" x14ac:dyDescent="0.2">
      <c r="A3022" s="43">
        <v>412700</v>
      </c>
      <c r="B3022" s="44" t="s">
        <v>476</v>
      </c>
      <c r="C3022" s="53">
        <v>70200</v>
      </c>
      <c r="D3022" s="45">
        <v>75000</v>
      </c>
      <c r="E3022" s="53">
        <v>0</v>
      </c>
      <c r="F3022" s="148">
        <f t="shared" si="1180"/>
        <v>106.83760683760684</v>
      </c>
    </row>
    <row r="3023" spans="1:6" s="28" customFormat="1" x14ac:dyDescent="0.2">
      <c r="A3023" s="43">
        <v>412900</v>
      </c>
      <c r="B3023" s="48" t="s">
        <v>703</v>
      </c>
      <c r="C3023" s="53">
        <v>4500</v>
      </c>
      <c r="D3023" s="45">
        <v>4500</v>
      </c>
      <c r="E3023" s="53">
        <v>0</v>
      </c>
      <c r="F3023" s="148">
        <f t="shared" si="1180"/>
        <v>100</v>
      </c>
    </row>
    <row r="3024" spans="1:6" s="28" customFormat="1" x14ac:dyDescent="0.2">
      <c r="A3024" s="43">
        <v>412900</v>
      </c>
      <c r="B3024" s="48" t="s">
        <v>722</v>
      </c>
      <c r="C3024" s="53">
        <v>1200</v>
      </c>
      <c r="D3024" s="45">
        <v>1200</v>
      </c>
      <c r="E3024" s="53">
        <v>0</v>
      </c>
      <c r="F3024" s="148">
        <f t="shared" si="1180"/>
        <v>100</v>
      </c>
    </row>
    <row r="3025" spans="1:6" s="28" customFormat="1" x14ac:dyDescent="0.2">
      <c r="A3025" s="43">
        <v>412900</v>
      </c>
      <c r="B3025" s="48" t="s">
        <v>723</v>
      </c>
      <c r="C3025" s="53">
        <v>1800</v>
      </c>
      <c r="D3025" s="45">
        <v>2500</v>
      </c>
      <c r="E3025" s="53">
        <v>0</v>
      </c>
      <c r="F3025" s="148">
        <f t="shared" si="1180"/>
        <v>138.88888888888889</v>
      </c>
    </row>
    <row r="3026" spans="1:6" s="50" customFormat="1" x14ac:dyDescent="0.2">
      <c r="A3026" s="41">
        <v>413000</v>
      </c>
      <c r="B3026" s="46" t="s">
        <v>480</v>
      </c>
      <c r="C3026" s="40">
        <f t="shared" ref="C3026" si="1184">C3027</f>
        <v>500</v>
      </c>
      <c r="D3026" s="40">
        <f>D3027</f>
        <v>500</v>
      </c>
      <c r="E3026" s="40">
        <f t="shared" ref="E3026" si="1185">E3027</f>
        <v>0</v>
      </c>
      <c r="F3026" s="152">
        <f t="shared" si="1180"/>
        <v>100</v>
      </c>
    </row>
    <row r="3027" spans="1:6" s="28" customFormat="1" x14ac:dyDescent="0.2">
      <c r="A3027" s="43">
        <v>413900</v>
      </c>
      <c r="B3027" s="44" t="s">
        <v>369</v>
      </c>
      <c r="C3027" s="53">
        <v>500</v>
      </c>
      <c r="D3027" s="45">
        <v>500</v>
      </c>
      <c r="E3027" s="53">
        <v>0</v>
      </c>
      <c r="F3027" s="148">
        <f t="shared" si="1180"/>
        <v>100</v>
      </c>
    </row>
    <row r="3028" spans="1:6" s="50" customFormat="1" x14ac:dyDescent="0.2">
      <c r="A3028" s="41">
        <v>510000</v>
      </c>
      <c r="B3028" s="46" t="s">
        <v>423</v>
      </c>
      <c r="C3028" s="40">
        <f t="shared" ref="C3028" si="1186">C3029+C3031</f>
        <v>16500</v>
      </c>
      <c r="D3028" s="40">
        <f t="shared" ref="D3028" si="1187">D3029+D3031</f>
        <v>16500</v>
      </c>
      <c r="E3028" s="40">
        <f t="shared" ref="E3028" si="1188">E3029+E3031</f>
        <v>0</v>
      </c>
      <c r="F3028" s="152">
        <f t="shared" si="1180"/>
        <v>100</v>
      </c>
    </row>
    <row r="3029" spans="1:6" s="50" customFormat="1" x14ac:dyDescent="0.2">
      <c r="A3029" s="41">
        <v>511000</v>
      </c>
      <c r="B3029" s="46" t="s">
        <v>424</v>
      </c>
      <c r="C3029" s="40">
        <f t="shared" ref="C3029" si="1189">C3030</f>
        <v>16500</v>
      </c>
      <c r="D3029" s="40">
        <f>D3030</f>
        <v>10000</v>
      </c>
      <c r="E3029" s="40">
        <f t="shared" ref="E3029" si="1190">E3030</f>
        <v>0</v>
      </c>
      <c r="F3029" s="152">
        <f t="shared" si="1180"/>
        <v>60.606060606060609</v>
      </c>
    </row>
    <row r="3030" spans="1:6" s="28" customFormat="1" x14ac:dyDescent="0.2">
      <c r="A3030" s="43">
        <v>511300</v>
      </c>
      <c r="B3030" s="44" t="s">
        <v>427</v>
      </c>
      <c r="C3030" s="53">
        <v>16500</v>
      </c>
      <c r="D3030" s="45">
        <v>10000</v>
      </c>
      <c r="E3030" s="53">
        <v>0</v>
      </c>
      <c r="F3030" s="148">
        <f t="shared" si="1180"/>
        <v>60.606060606060609</v>
      </c>
    </row>
    <row r="3031" spans="1:6" s="50" customFormat="1" x14ac:dyDescent="0.2">
      <c r="A3031" s="41">
        <v>513000</v>
      </c>
      <c r="B3031" s="46" t="s">
        <v>432</v>
      </c>
      <c r="C3031" s="40">
        <f t="shared" ref="C3031" si="1191">C3032</f>
        <v>0</v>
      </c>
      <c r="D3031" s="40">
        <f>D3032</f>
        <v>6500</v>
      </c>
      <c r="E3031" s="40">
        <f t="shared" ref="E3031" si="1192">E3032</f>
        <v>0</v>
      </c>
      <c r="F3031" s="152">
        <v>0</v>
      </c>
    </row>
    <row r="3032" spans="1:6" s="28" customFormat="1" x14ac:dyDescent="0.2">
      <c r="A3032" s="43">
        <v>513700</v>
      </c>
      <c r="B3032" s="44" t="s">
        <v>726</v>
      </c>
      <c r="C3032" s="53">
        <v>0</v>
      </c>
      <c r="D3032" s="45">
        <v>6500</v>
      </c>
      <c r="E3032" s="53">
        <v>0</v>
      </c>
      <c r="F3032" s="148">
        <v>0</v>
      </c>
    </row>
    <row r="3033" spans="1:6" s="50" customFormat="1" x14ac:dyDescent="0.2">
      <c r="A3033" s="41">
        <v>630000</v>
      </c>
      <c r="B3033" s="46" t="s">
        <v>464</v>
      </c>
      <c r="C3033" s="40">
        <f t="shared" ref="C3033" si="1193">C3034+C3037</f>
        <v>38400</v>
      </c>
      <c r="D3033" s="40">
        <f t="shared" ref="D3033" si="1194">D3034+D3037</f>
        <v>39500</v>
      </c>
      <c r="E3033" s="40">
        <f t="shared" ref="E3033" si="1195">E3034+E3037</f>
        <v>250000</v>
      </c>
      <c r="F3033" s="152">
        <f>D3033/C3033*100</f>
        <v>102.86458333333333</v>
      </c>
    </row>
    <row r="3034" spans="1:6" s="50" customFormat="1" x14ac:dyDescent="0.2">
      <c r="A3034" s="41">
        <v>631000</v>
      </c>
      <c r="B3034" s="46" t="s">
        <v>396</v>
      </c>
      <c r="C3034" s="40">
        <f t="shared" ref="C3034" si="1196">C3036+C3035</f>
        <v>3400</v>
      </c>
      <c r="D3034" s="40">
        <f t="shared" ref="D3034" si="1197">D3036+D3035</f>
        <v>4500</v>
      </c>
      <c r="E3034" s="40">
        <f t="shared" ref="E3034" si="1198">E3036+E3035</f>
        <v>250000</v>
      </c>
      <c r="F3034" s="152">
        <f>D3034/C3034*100</f>
        <v>132.35294117647058</v>
      </c>
    </row>
    <row r="3035" spans="1:6" s="28" customFormat="1" x14ac:dyDescent="0.2">
      <c r="A3035" s="51">
        <v>631200</v>
      </c>
      <c r="B3035" s="44" t="s">
        <v>467</v>
      </c>
      <c r="C3035" s="53">
        <v>0</v>
      </c>
      <c r="D3035" s="45">
        <v>0</v>
      </c>
      <c r="E3035" s="53">
        <v>250000</v>
      </c>
      <c r="F3035" s="148">
        <v>0</v>
      </c>
    </row>
    <row r="3036" spans="1:6" s="28" customFormat="1" x14ac:dyDescent="0.2">
      <c r="A3036" s="51">
        <v>631900</v>
      </c>
      <c r="B3036" s="44" t="s">
        <v>744</v>
      </c>
      <c r="C3036" s="53">
        <v>3400</v>
      </c>
      <c r="D3036" s="45">
        <v>4500</v>
      </c>
      <c r="E3036" s="53">
        <v>0</v>
      </c>
      <c r="F3036" s="148">
        <f>D3036/C3036*100</f>
        <v>132.35294117647058</v>
      </c>
    </row>
    <row r="3037" spans="1:6" s="50" customFormat="1" x14ac:dyDescent="0.2">
      <c r="A3037" s="41">
        <v>638000</v>
      </c>
      <c r="B3037" s="46" t="s">
        <v>397</v>
      </c>
      <c r="C3037" s="40">
        <f t="shared" ref="C3037" si="1199">C3038</f>
        <v>35000</v>
      </c>
      <c r="D3037" s="40">
        <f>D3038</f>
        <v>35000</v>
      </c>
      <c r="E3037" s="40">
        <f t="shared" ref="E3037" si="1200">E3038</f>
        <v>0</v>
      </c>
      <c r="F3037" s="152">
        <f>D3037/C3037*100</f>
        <v>100</v>
      </c>
    </row>
    <row r="3038" spans="1:6" s="28" customFormat="1" x14ac:dyDescent="0.2">
      <c r="A3038" s="43">
        <v>638100</v>
      </c>
      <c r="B3038" s="44" t="s">
        <v>469</v>
      </c>
      <c r="C3038" s="53">
        <v>35000</v>
      </c>
      <c r="D3038" s="45">
        <v>35000</v>
      </c>
      <c r="E3038" s="53">
        <v>0</v>
      </c>
      <c r="F3038" s="148">
        <f>D3038/C3038*100</f>
        <v>100</v>
      </c>
    </row>
    <row r="3039" spans="1:6" s="28" customFormat="1" x14ac:dyDescent="0.2">
      <c r="A3039" s="82"/>
      <c r="B3039" s="76" t="s">
        <v>646</v>
      </c>
      <c r="C3039" s="80">
        <f>C3011+C3028+C3033</f>
        <v>1185300</v>
      </c>
      <c r="D3039" s="80">
        <f>D3011+D3028+D3033</f>
        <v>1253700</v>
      </c>
      <c r="E3039" s="80">
        <f>E3011+E3028+E3033</f>
        <v>250000</v>
      </c>
      <c r="F3039" s="153">
        <f>D3039/C3039*100</f>
        <v>105.77069096431285</v>
      </c>
    </row>
    <row r="3040" spans="1:6" s="28" customFormat="1" x14ac:dyDescent="0.2">
      <c r="A3040" s="61"/>
      <c r="B3040" s="39"/>
      <c r="C3040" s="62"/>
      <c r="D3040" s="62"/>
      <c r="E3040" s="62"/>
      <c r="F3040" s="149"/>
    </row>
    <row r="3041" spans="1:6" s="28" customFormat="1" x14ac:dyDescent="0.2">
      <c r="A3041" s="61"/>
      <c r="B3041" s="39"/>
      <c r="C3041" s="62"/>
      <c r="D3041" s="62"/>
      <c r="E3041" s="62"/>
      <c r="F3041" s="149"/>
    </row>
    <row r="3042" spans="1:6" s="28" customFormat="1" x14ac:dyDescent="0.2">
      <c r="A3042" s="43" t="s">
        <v>623</v>
      </c>
      <c r="B3042" s="46"/>
      <c r="C3042" s="62"/>
      <c r="D3042" s="62"/>
      <c r="E3042" s="62"/>
      <c r="F3042" s="149"/>
    </row>
    <row r="3043" spans="1:6" s="28" customFormat="1" x14ac:dyDescent="0.2">
      <c r="A3043" s="43" t="s">
        <v>513</v>
      </c>
      <c r="B3043" s="46"/>
      <c r="C3043" s="62"/>
      <c r="D3043" s="62"/>
      <c r="E3043" s="62"/>
      <c r="F3043" s="149"/>
    </row>
    <row r="3044" spans="1:6" s="28" customFormat="1" x14ac:dyDescent="0.2">
      <c r="A3044" s="43" t="s">
        <v>563</v>
      </c>
      <c r="B3044" s="46"/>
      <c r="C3044" s="62"/>
      <c r="D3044" s="62"/>
      <c r="E3044" s="62"/>
      <c r="F3044" s="149"/>
    </row>
    <row r="3045" spans="1:6" s="28" customFormat="1" x14ac:dyDescent="0.2">
      <c r="A3045" s="43" t="s">
        <v>579</v>
      </c>
      <c r="B3045" s="46"/>
      <c r="C3045" s="62"/>
      <c r="D3045" s="62"/>
      <c r="E3045" s="62"/>
      <c r="F3045" s="149"/>
    </row>
    <row r="3046" spans="1:6" s="28" customFormat="1" x14ac:dyDescent="0.2">
      <c r="A3046" s="43"/>
      <c r="B3046" s="72"/>
      <c r="C3046" s="62"/>
      <c r="D3046" s="62"/>
      <c r="E3046" s="62"/>
      <c r="F3046" s="149"/>
    </row>
    <row r="3047" spans="1:6" s="28" customFormat="1" x14ac:dyDescent="0.2">
      <c r="A3047" s="41">
        <v>410000</v>
      </c>
      <c r="B3047" s="42" t="s">
        <v>357</v>
      </c>
      <c r="C3047" s="40">
        <f t="shared" ref="C3047" si="1201">C3048+C3053</f>
        <v>1201600</v>
      </c>
      <c r="D3047" s="40">
        <f t="shared" ref="D3047" si="1202">D3048+D3053</f>
        <v>1273500</v>
      </c>
      <c r="E3047" s="40">
        <f t="shared" ref="E3047" si="1203">E3048+E3053</f>
        <v>0</v>
      </c>
      <c r="F3047" s="152">
        <f t="shared" ref="F3047:F3069" si="1204">D3047/C3047*100</f>
        <v>105.98368841544608</v>
      </c>
    </row>
    <row r="3048" spans="1:6" s="28" customFormat="1" x14ac:dyDescent="0.2">
      <c r="A3048" s="41">
        <v>411000</v>
      </c>
      <c r="B3048" s="42" t="s">
        <v>474</v>
      </c>
      <c r="C3048" s="40">
        <f t="shared" ref="C3048" si="1205">SUM(C3049:C3052)</f>
        <v>1053100</v>
      </c>
      <c r="D3048" s="40">
        <f t="shared" ref="D3048" si="1206">SUM(D3049:D3052)</f>
        <v>1115000</v>
      </c>
      <c r="E3048" s="40">
        <f t="shared" ref="E3048" si="1207">SUM(E3049:E3052)</f>
        <v>0</v>
      </c>
      <c r="F3048" s="152">
        <f t="shared" si="1204"/>
        <v>105.87788434146805</v>
      </c>
    </row>
    <row r="3049" spans="1:6" s="28" customFormat="1" x14ac:dyDescent="0.2">
      <c r="A3049" s="43">
        <v>411100</v>
      </c>
      <c r="B3049" s="44" t="s">
        <v>358</v>
      </c>
      <c r="C3049" s="53">
        <v>978400</v>
      </c>
      <c r="D3049" s="45">
        <v>1030000</v>
      </c>
      <c r="E3049" s="53">
        <v>0</v>
      </c>
      <c r="F3049" s="148">
        <f t="shared" si="1204"/>
        <v>105.2739165985282</v>
      </c>
    </row>
    <row r="3050" spans="1:6" s="28" customFormat="1" ht="40.5" x14ac:dyDescent="0.2">
      <c r="A3050" s="43">
        <v>411200</v>
      </c>
      <c r="B3050" s="44" t="s">
        <v>487</v>
      </c>
      <c r="C3050" s="53">
        <v>45600</v>
      </c>
      <c r="D3050" s="45">
        <v>50000</v>
      </c>
      <c r="E3050" s="53">
        <v>0</v>
      </c>
      <c r="F3050" s="148">
        <f t="shared" si="1204"/>
        <v>109.64912280701755</v>
      </c>
    </row>
    <row r="3051" spans="1:6" s="28" customFormat="1" ht="40.5" x14ac:dyDescent="0.2">
      <c r="A3051" s="43">
        <v>411300</v>
      </c>
      <c r="B3051" s="44" t="s">
        <v>359</v>
      </c>
      <c r="C3051" s="53">
        <v>26699.999999999967</v>
      </c>
      <c r="D3051" s="45">
        <v>30000</v>
      </c>
      <c r="E3051" s="53">
        <v>0</v>
      </c>
      <c r="F3051" s="148">
        <f t="shared" si="1204"/>
        <v>112.35955056179789</v>
      </c>
    </row>
    <row r="3052" spans="1:6" s="28" customFormat="1" x14ac:dyDescent="0.2">
      <c r="A3052" s="43">
        <v>411400</v>
      </c>
      <c r="B3052" s="44" t="s">
        <v>360</v>
      </c>
      <c r="C3052" s="53">
        <v>2400</v>
      </c>
      <c r="D3052" s="45">
        <v>5000</v>
      </c>
      <c r="E3052" s="53">
        <v>0</v>
      </c>
      <c r="F3052" s="148">
        <f t="shared" si="1204"/>
        <v>208.33333333333334</v>
      </c>
    </row>
    <row r="3053" spans="1:6" s="50" customFormat="1" x14ac:dyDescent="0.2">
      <c r="A3053" s="41">
        <v>412000</v>
      </c>
      <c r="B3053" s="46" t="s">
        <v>479</v>
      </c>
      <c r="C3053" s="40">
        <f t="shared" ref="C3053" si="1208">SUM(C3054:C3064)</f>
        <v>148500</v>
      </c>
      <c r="D3053" s="40">
        <f t="shared" ref="D3053" si="1209">SUM(D3054:D3064)</f>
        <v>158500</v>
      </c>
      <c r="E3053" s="40">
        <f t="shared" ref="E3053" si="1210">SUM(E3054:E3064)</f>
        <v>0</v>
      </c>
      <c r="F3053" s="152">
        <f t="shared" si="1204"/>
        <v>106.73400673400673</v>
      </c>
    </row>
    <row r="3054" spans="1:6" s="28" customFormat="1" ht="40.5" x14ac:dyDescent="0.2">
      <c r="A3054" s="43">
        <v>412200</v>
      </c>
      <c r="B3054" s="44" t="s">
        <v>488</v>
      </c>
      <c r="C3054" s="53">
        <v>71000</v>
      </c>
      <c r="D3054" s="45">
        <v>78000</v>
      </c>
      <c r="E3054" s="53">
        <v>0</v>
      </c>
      <c r="F3054" s="148">
        <f t="shared" si="1204"/>
        <v>109.85915492957747</v>
      </c>
    </row>
    <row r="3055" spans="1:6" s="28" customFormat="1" x14ac:dyDescent="0.2">
      <c r="A3055" s="43">
        <v>412300</v>
      </c>
      <c r="B3055" s="44" t="s">
        <v>362</v>
      </c>
      <c r="C3055" s="53">
        <v>16000</v>
      </c>
      <c r="D3055" s="45">
        <v>16000</v>
      </c>
      <c r="E3055" s="53">
        <v>0</v>
      </c>
      <c r="F3055" s="148">
        <f t="shared" si="1204"/>
        <v>100</v>
      </c>
    </row>
    <row r="3056" spans="1:6" s="28" customFormat="1" x14ac:dyDescent="0.2">
      <c r="A3056" s="43">
        <v>412500</v>
      </c>
      <c r="B3056" s="44" t="s">
        <v>364</v>
      </c>
      <c r="C3056" s="53">
        <v>3000</v>
      </c>
      <c r="D3056" s="45">
        <v>3000</v>
      </c>
      <c r="E3056" s="53">
        <v>0</v>
      </c>
      <c r="F3056" s="148">
        <f t="shared" si="1204"/>
        <v>100</v>
      </c>
    </row>
    <row r="3057" spans="1:6" s="28" customFormat="1" x14ac:dyDescent="0.2">
      <c r="A3057" s="43">
        <v>412600</v>
      </c>
      <c r="B3057" s="44" t="s">
        <v>489</v>
      </c>
      <c r="C3057" s="53">
        <v>10000.000000000002</v>
      </c>
      <c r="D3057" s="45">
        <v>10000.000000000002</v>
      </c>
      <c r="E3057" s="53">
        <v>0</v>
      </c>
      <c r="F3057" s="148">
        <f t="shared" si="1204"/>
        <v>100</v>
      </c>
    </row>
    <row r="3058" spans="1:6" s="28" customFormat="1" x14ac:dyDescent="0.2">
      <c r="A3058" s="43">
        <v>412700</v>
      </c>
      <c r="B3058" s="44" t="s">
        <v>476</v>
      </c>
      <c r="C3058" s="53">
        <v>36000</v>
      </c>
      <c r="D3058" s="45">
        <v>36000</v>
      </c>
      <c r="E3058" s="53">
        <v>0</v>
      </c>
      <c r="F3058" s="148">
        <f t="shared" si="1204"/>
        <v>100</v>
      </c>
    </row>
    <row r="3059" spans="1:6" s="28" customFormat="1" x14ac:dyDescent="0.2">
      <c r="A3059" s="43">
        <v>412900</v>
      </c>
      <c r="B3059" s="48" t="s">
        <v>888</v>
      </c>
      <c r="C3059" s="53">
        <v>1800.0000000000002</v>
      </c>
      <c r="D3059" s="45">
        <v>1800.0000000000002</v>
      </c>
      <c r="E3059" s="53">
        <v>0</v>
      </c>
      <c r="F3059" s="148">
        <f t="shared" si="1204"/>
        <v>100</v>
      </c>
    </row>
    <row r="3060" spans="1:6" s="28" customFormat="1" x14ac:dyDescent="0.2">
      <c r="A3060" s="43">
        <v>412900</v>
      </c>
      <c r="B3060" s="48" t="s">
        <v>703</v>
      </c>
      <c r="C3060" s="53">
        <v>3000</v>
      </c>
      <c r="D3060" s="45">
        <v>3000</v>
      </c>
      <c r="E3060" s="53">
        <v>0</v>
      </c>
      <c r="F3060" s="148">
        <f t="shared" si="1204"/>
        <v>100</v>
      </c>
    </row>
    <row r="3061" spans="1:6" s="28" customFormat="1" x14ac:dyDescent="0.2">
      <c r="A3061" s="43">
        <v>412900</v>
      </c>
      <c r="B3061" s="44" t="s">
        <v>721</v>
      </c>
      <c r="C3061" s="53">
        <v>3700</v>
      </c>
      <c r="D3061" s="45">
        <v>3700</v>
      </c>
      <c r="E3061" s="53">
        <v>0</v>
      </c>
      <c r="F3061" s="148">
        <f t="shared" si="1204"/>
        <v>100</v>
      </c>
    </row>
    <row r="3062" spans="1:6" s="28" customFormat="1" x14ac:dyDescent="0.2">
      <c r="A3062" s="43">
        <v>412900</v>
      </c>
      <c r="B3062" s="48" t="s">
        <v>722</v>
      </c>
      <c r="C3062" s="53">
        <v>1000</v>
      </c>
      <c r="D3062" s="45">
        <v>1000</v>
      </c>
      <c r="E3062" s="53">
        <v>0</v>
      </c>
      <c r="F3062" s="148">
        <f t="shared" si="1204"/>
        <v>100</v>
      </c>
    </row>
    <row r="3063" spans="1:6" s="28" customFormat="1" x14ac:dyDescent="0.2">
      <c r="A3063" s="43">
        <v>412900</v>
      </c>
      <c r="B3063" s="48" t="s">
        <v>723</v>
      </c>
      <c r="C3063" s="53">
        <v>2000</v>
      </c>
      <c r="D3063" s="45">
        <v>5000</v>
      </c>
      <c r="E3063" s="53">
        <v>0</v>
      </c>
      <c r="F3063" s="148">
        <f t="shared" si="1204"/>
        <v>250</v>
      </c>
    </row>
    <row r="3064" spans="1:6" s="28" customFormat="1" x14ac:dyDescent="0.2">
      <c r="A3064" s="43">
        <v>412900</v>
      </c>
      <c r="B3064" s="44" t="s">
        <v>705</v>
      </c>
      <c r="C3064" s="53">
        <v>1000</v>
      </c>
      <c r="D3064" s="45">
        <v>1000</v>
      </c>
      <c r="E3064" s="53">
        <v>0</v>
      </c>
      <c r="F3064" s="148">
        <f t="shared" si="1204"/>
        <v>100</v>
      </c>
    </row>
    <row r="3065" spans="1:6" s="50" customFormat="1" x14ac:dyDescent="0.2">
      <c r="A3065" s="41">
        <v>510000</v>
      </c>
      <c r="B3065" s="46" t="s">
        <v>423</v>
      </c>
      <c r="C3065" s="40">
        <f t="shared" ref="C3065" si="1211">C3066</f>
        <v>30100</v>
      </c>
      <c r="D3065" s="40">
        <f>D3066</f>
        <v>10000</v>
      </c>
      <c r="E3065" s="40">
        <f t="shared" ref="E3065" si="1212">E3066</f>
        <v>0</v>
      </c>
      <c r="F3065" s="152">
        <f t="shared" si="1204"/>
        <v>33.222591362126245</v>
      </c>
    </row>
    <row r="3066" spans="1:6" s="50" customFormat="1" x14ac:dyDescent="0.2">
      <c r="A3066" s="41">
        <v>511000</v>
      </c>
      <c r="B3066" s="46" t="s">
        <v>424</v>
      </c>
      <c r="C3066" s="40">
        <f t="shared" ref="C3066" si="1213">C3068+C3067</f>
        <v>30100</v>
      </c>
      <c r="D3066" s="40">
        <f t="shared" ref="D3066" si="1214">D3068+D3067</f>
        <v>10000</v>
      </c>
      <c r="E3066" s="40">
        <f t="shared" ref="E3066" si="1215">E3068+E3067</f>
        <v>0</v>
      </c>
      <c r="F3066" s="152">
        <f t="shared" si="1204"/>
        <v>33.222591362126245</v>
      </c>
    </row>
    <row r="3067" spans="1:6" s="28" customFormat="1" x14ac:dyDescent="0.2">
      <c r="A3067" s="51">
        <v>511200</v>
      </c>
      <c r="B3067" s="44" t="s">
        <v>426</v>
      </c>
      <c r="C3067" s="53">
        <v>28900</v>
      </c>
      <c r="D3067" s="45">
        <v>10000</v>
      </c>
      <c r="E3067" s="53">
        <v>0</v>
      </c>
      <c r="F3067" s="148">
        <f t="shared" si="1204"/>
        <v>34.602076124567475</v>
      </c>
    </row>
    <row r="3068" spans="1:6" s="28" customFormat="1" x14ac:dyDescent="0.2">
      <c r="A3068" s="43">
        <v>511300</v>
      </c>
      <c r="B3068" s="44" t="s">
        <v>427</v>
      </c>
      <c r="C3068" s="53">
        <v>1200</v>
      </c>
      <c r="D3068" s="45">
        <v>0</v>
      </c>
      <c r="E3068" s="53">
        <v>0</v>
      </c>
      <c r="F3068" s="148">
        <f t="shared" si="1204"/>
        <v>0</v>
      </c>
    </row>
    <row r="3069" spans="1:6" s="50" customFormat="1" x14ac:dyDescent="0.2">
      <c r="A3069" s="41">
        <v>630000</v>
      </c>
      <c r="B3069" s="46" t="s">
        <v>464</v>
      </c>
      <c r="C3069" s="40">
        <f>C3070+C3072</f>
        <v>41000</v>
      </c>
      <c r="D3069" s="40">
        <f>D3070+D3072</f>
        <v>40000</v>
      </c>
      <c r="E3069" s="40">
        <f>E3070+E3072</f>
        <v>330000</v>
      </c>
      <c r="F3069" s="152">
        <f t="shared" si="1204"/>
        <v>97.560975609756099</v>
      </c>
    </row>
    <row r="3070" spans="1:6" s="50" customFormat="1" x14ac:dyDescent="0.2">
      <c r="A3070" s="41">
        <v>631000</v>
      </c>
      <c r="B3070" s="46" t="s">
        <v>396</v>
      </c>
      <c r="C3070" s="40">
        <f>0+C3071</f>
        <v>0</v>
      </c>
      <c r="D3070" s="40">
        <f>0+D3071</f>
        <v>0</v>
      </c>
      <c r="E3070" s="40">
        <f>0+E3071</f>
        <v>330000</v>
      </c>
      <c r="F3070" s="152">
        <v>0</v>
      </c>
    </row>
    <row r="3071" spans="1:6" s="28" customFormat="1" x14ac:dyDescent="0.2">
      <c r="A3071" s="51">
        <v>631200</v>
      </c>
      <c r="B3071" s="44" t="s">
        <v>467</v>
      </c>
      <c r="C3071" s="53">
        <v>0</v>
      </c>
      <c r="D3071" s="45">
        <v>0</v>
      </c>
      <c r="E3071" s="53">
        <v>330000</v>
      </c>
      <c r="F3071" s="148">
        <v>0</v>
      </c>
    </row>
    <row r="3072" spans="1:6" s="50" customFormat="1" x14ac:dyDescent="0.2">
      <c r="A3072" s="41">
        <v>638000</v>
      </c>
      <c r="B3072" s="46" t="s">
        <v>397</v>
      </c>
      <c r="C3072" s="40">
        <f t="shared" ref="C3072" si="1216">C3073</f>
        <v>41000</v>
      </c>
      <c r="D3072" s="40">
        <f>D3073</f>
        <v>40000</v>
      </c>
      <c r="E3072" s="40">
        <f t="shared" ref="E3072" si="1217">E3073</f>
        <v>0</v>
      </c>
      <c r="F3072" s="152">
        <f>D3072/C3072*100</f>
        <v>97.560975609756099</v>
      </c>
    </row>
    <row r="3073" spans="1:6" s="28" customFormat="1" x14ac:dyDescent="0.2">
      <c r="A3073" s="43">
        <v>638100</v>
      </c>
      <c r="B3073" s="44" t="s">
        <v>469</v>
      </c>
      <c r="C3073" s="53">
        <v>41000</v>
      </c>
      <c r="D3073" s="45">
        <v>40000</v>
      </c>
      <c r="E3073" s="53">
        <v>0</v>
      </c>
      <c r="F3073" s="148">
        <f>D3073/C3073*100</f>
        <v>97.560975609756099</v>
      </c>
    </row>
    <row r="3074" spans="1:6" s="28" customFormat="1" x14ac:dyDescent="0.2">
      <c r="A3074" s="82"/>
      <c r="B3074" s="76" t="s">
        <v>646</v>
      </c>
      <c r="C3074" s="80">
        <f>C3047+C3065+C3069</f>
        <v>1272700</v>
      </c>
      <c r="D3074" s="80">
        <f>D3047+D3065+D3069</f>
        <v>1323500</v>
      </c>
      <c r="E3074" s="80">
        <f>E3047+E3065+E3069</f>
        <v>330000</v>
      </c>
      <c r="F3074" s="153">
        <f>D3074/C3074*100</f>
        <v>103.99151410387366</v>
      </c>
    </row>
    <row r="3075" spans="1:6" s="28" customFormat="1" x14ac:dyDescent="0.2">
      <c r="A3075" s="61"/>
      <c r="B3075" s="39"/>
      <c r="C3075" s="62"/>
      <c r="D3075" s="62"/>
      <c r="E3075" s="62"/>
      <c r="F3075" s="149"/>
    </row>
    <row r="3076" spans="1:6" s="28" customFormat="1" x14ac:dyDescent="0.2">
      <c r="A3076" s="38"/>
      <c r="B3076" s="39"/>
      <c r="C3076" s="45"/>
      <c r="D3076" s="45"/>
      <c r="E3076" s="45"/>
      <c r="F3076" s="147"/>
    </row>
    <row r="3077" spans="1:6" s="28" customFormat="1" x14ac:dyDescent="0.2">
      <c r="A3077" s="43" t="s">
        <v>963</v>
      </c>
      <c r="B3077" s="46"/>
      <c r="C3077" s="45"/>
      <c r="D3077" s="45"/>
      <c r="E3077" s="45"/>
      <c r="F3077" s="147"/>
    </row>
    <row r="3078" spans="1:6" s="28" customFormat="1" x14ac:dyDescent="0.2">
      <c r="A3078" s="43" t="s">
        <v>513</v>
      </c>
      <c r="B3078" s="46"/>
      <c r="C3078" s="45"/>
      <c r="D3078" s="45"/>
      <c r="E3078" s="45"/>
      <c r="F3078" s="147"/>
    </row>
    <row r="3079" spans="1:6" s="28" customFormat="1" x14ac:dyDescent="0.2">
      <c r="A3079" s="43" t="s">
        <v>779</v>
      </c>
      <c r="B3079" s="46"/>
      <c r="C3079" s="45"/>
      <c r="D3079" s="45"/>
      <c r="E3079" s="45"/>
      <c r="F3079" s="147"/>
    </row>
    <row r="3080" spans="1:6" s="28" customFormat="1" x14ac:dyDescent="0.2">
      <c r="A3080" s="43" t="s">
        <v>579</v>
      </c>
      <c r="B3080" s="46"/>
      <c r="C3080" s="45"/>
      <c r="D3080" s="45"/>
      <c r="E3080" s="45"/>
      <c r="F3080" s="147"/>
    </row>
    <row r="3081" spans="1:6" s="28" customFormat="1" x14ac:dyDescent="0.2">
      <c r="A3081" s="43"/>
      <c r="B3081" s="72"/>
      <c r="C3081" s="62"/>
      <c r="D3081" s="62"/>
      <c r="E3081" s="62"/>
      <c r="F3081" s="149"/>
    </row>
    <row r="3082" spans="1:6" s="28" customFormat="1" x14ac:dyDescent="0.2">
      <c r="A3082" s="41">
        <v>410000</v>
      </c>
      <c r="B3082" s="42" t="s">
        <v>357</v>
      </c>
      <c r="C3082" s="40">
        <f>C3083+C3088+C3100</f>
        <v>1391200</v>
      </c>
      <c r="D3082" s="40">
        <f>D3083+D3088+D3100</f>
        <v>1436500</v>
      </c>
      <c r="E3082" s="40">
        <f>E3083+E3088+E3100</f>
        <v>0</v>
      </c>
      <c r="F3082" s="152">
        <f t="shared" ref="F3082:F3108" si="1218">D3082/C3082*100</f>
        <v>103.25618171362851</v>
      </c>
    </row>
    <row r="3083" spans="1:6" s="28" customFormat="1" x14ac:dyDescent="0.2">
      <c r="A3083" s="41">
        <v>411000</v>
      </c>
      <c r="B3083" s="42" t="s">
        <v>474</v>
      </c>
      <c r="C3083" s="40">
        <f t="shared" ref="C3083" si="1219">SUM(C3084:C3087)</f>
        <v>1217000</v>
      </c>
      <c r="D3083" s="40">
        <f t="shared" ref="D3083" si="1220">SUM(D3084:D3087)</f>
        <v>1253000</v>
      </c>
      <c r="E3083" s="40">
        <f t="shared" ref="E3083" si="1221">SUM(E3084:E3087)</f>
        <v>0</v>
      </c>
      <c r="F3083" s="152">
        <f t="shared" si="1218"/>
        <v>102.95809367296631</v>
      </c>
    </row>
    <row r="3084" spans="1:6" s="28" customFormat="1" x14ac:dyDescent="0.2">
      <c r="A3084" s="43">
        <v>411100</v>
      </c>
      <c r="B3084" s="44" t="s">
        <v>358</v>
      </c>
      <c r="C3084" s="53">
        <v>1120500</v>
      </c>
      <c r="D3084" s="45">
        <v>1148000</v>
      </c>
      <c r="E3084" s="53">
        <v>0</v>
      </c>
      <c r="F3084" s="148">
        <f t="shared" si="1218"/>
        <v>102.45426149040607</v>
      </c>
    </row>
    <row r="3085" spans="1:6" s="28" customFormat="1" ht="40.5" x14ac:dyDescent="0.2">
      <c r="A3085" s="43">
        <v>411200</v>
      </c>
      <c r="B3085" s="44" t="s">
        <v>487</v>
      </c>
      <c r="C3085" s="53">
        <v>28799.999999999964</v>
      </c>
      <c r="D3085" s="45">
        <v>30000</v>
      </c>
      <c r="E3085" s="53">
        <v>0</v>
      </c>
      <c r="F3085" s="148">
        <f t="shared" si="1218"/>
        <v>104.16666666666681</v>
      </c>
    </row>
    <row r="3086" spans="1:6" s="28" customFormat="1" ht="40.5" x14ac:dyDescent="0.2">
      <c r="A3086" s="43">
        <v>411300</v>
      </c>
      <c r="B3086" s="44" t="s">
        <v>359</v>
      </c>
      <c r="C3086" s="53">
        <v>34700</v>
      </c>
      <c r="D3086" s="45">
        <v>40000</v>
      </c>
      <c r="E3086" s="53">
        <v>0</v>
      </c>
      <c r="F3086" s="148">
        <f t="shared" si="1218"/>
        <v>115.27377521613833</v>
      </c>
    </row>
    <row r="3087" spans="1:6" s="28" customFormat="1" x14ac:dyDescent="0.2">
      <c r="A3087" s="43">
        <v>411400</v>
      </c>
      <c r="B3087" s="44" t="s">
        <v>360</v>
      </c>
      <c r="C3087" s="53">
        <v>33000</v>
      </c>
      <c r="D3087" s="45">
        <v>35000</v>
      </c>
      <c r="E3087" s="53">
        <v>0</v>
      </c>
      <c r="F3087" s="148">
        <f t="shared" si="1218"/>
        <v>106.06060606060606</v>
      </c>
    </row>
    <row r="3088" spans="1:6" s="28" customFormat="1" x14ac:dyDescent="0.2">
      <c r="A3088" s="41">
        <v>412000</v>
      </c>
      <c r="B3088" s="46" t="s">
        <v>479</v>
      </c>
      <c r="C3088" s="40">
        <f>SUM(C3089:C3099)</f>
        <v>173800</v>
      </c>
      <c r="D3088" s="40">
        <f>SUM(D3089:D3099)</f>
        <v>183500</v>
      </c>
      <c r="E3088" s="40">
        <f>SUM(E3089:E3099)</f>
        <v>0</v>
      </c>
      <c r="F3088" s="152">
        <f t="shared" si="1218"/>
        <v>105.58112773302646</v>
      </c>
    </row>
    <row r="3089" spans="1:6" s="28" customFormat="1" x14ac:dyDescent="0.2">
      <c r="A3089" s="43">
        <v>412100</v>
      </c>
      <c r="B3089" s="44" t="s">
        <v>361</v>
      </c>
      <c r="C3089" s="53">
        <v>59000</v>
      </c>
      <c r="D3089" s="45">
        <v>59000</v>
      </c>
      <c r="E3089" s="53">
        <v>0</v>
      </c>
      <c r="F3089" s="148">
        <f t="shared" si="1218"/>
        <v>100</v>
      </c>
    </row>
    <row r="3090" spans="1:6" s="28" customFormat="1" ht="40.5" x14ac:dyDescent="0.2">
      <c r="A3090" s="43">
        <v>412200</v>
      </c>
      <c r="B3090" s="44" t="s">
        <v>488</v>
      </c>
      <c r="C3090" s="53">
        <v>43700</v>
      </c>
      <c r="D3090" s="45">
        <v>47000</v>
      </c>
      <c r="E3090" s="53">
        <v>0</v>
      </c>
      <c r="F3090" s="148">
        <f t="shared" si="1218"/>
        <v>107.55148741418765</v>
      </c>
    </row>
    <row r="3091" spans="1:6" s="28" customFormat="1" x14ac:dyDescent="0.2">
      <c r="A3091" s="43">
        <v>412300</v>
      </c>
      <c r="B3091" s="44" t="s">
        <v>362</v>
      </c>
      <c r="C3091" s="53">
        <v>12000</v>
      </c>
      <c r="D3091" s="45">
        <v>12000</v>
      </c>
      <c r="E3091" s="53">
        <v>0</v>
      </c>
      <c r="F3091" s="148">
        <f t="shared" si="1218"/>
        <v>100</v>
      </c>
    </row>
    <row r="3092" spans="1:6" s="28" customFormat="1" x14ac:dyDescent="0.2">
      <c r="A3092" s="43">
        <v>412500</v>
      </c>
      <c r="B3092" s="44" t="s">
        <v>364</v>
      </c>
      <c r="C3092" s="53">
        <v>12000</v>
      </c>
      <c r="D3092" s="45">
        <v>12000</v>
      </c>
      <c r="E3092" s="53">
        <v>0</v>
      </c>
      <c r="F3092" s="148">
        <f t="shared" si="1218"/>
        <v>100</v>
      </c>
    </row>
    <row r="3093" spans="1:6" s="28" customFormat="1" x14ac:dyDescent="0.2">
      <c r="A3093" s="43">
        <v>412600</v>
      </c>
      <c r="B3093" s="44" t="s">
        <v>489</v>
      </c>
      <c r="C3093" s="53">
        <v>16000</v>
      </c>
      <c r="D3093" s="45">
        <v>17000</v>
      </c>
      <c r="E3093" s="53">
        <v>0</v>
      </c>
      <c r="F3093" s="148">
        <f t="shared" si="1218"/>
        <v>106.25</v>
      </c>
    </row>
    <row r="3094" spans="1:6" s="28" customFormat="1" x14ac:dyDescent="0.2">
      <c r="A3094" s="43">
        <v>412700</v>
      </c>
      <c r="B3094" s="44" t="s">
        <v>476</v>
      </c>
      <c r="C3094" s="53">
        <v>14600</v>
      </c>
      <c r="D3094" s="45">
        <v>17500</v>
      </c>
      <c r="E3094" s="53">
        <v>0</v>
      </c>
      <c r="F3094" s="148">
        <f t="shared" si="1218"/>
        <v>119.86301369863013</v>
      </c>
    </row>
    <row r="3095" spans="1:6" s="28" customFormat="1" x14ac:dyDescent="0.2">
      <c r="A3095" s="43">
        <v>412900</v>
      </c>
      <c r="B3095" s="48" t="s">
        <v>888</v>
      </c>
      <c r="C3095" s="53">
        <v>500</v>
      </c>
      <c r="D3095" s="45">
        <v>500</v>
      </c>
      <c r="E3095" s="53">
        <v>0</v>
      </c>
      <c r="F3095" s="148">
        <f t="shared" si="1218"/>
        <v>100</v>
      </c>
    </row>
    <row r="3096" spans="1:6" s="28" customFormat="1" x14ac:dyDescent="0.2">
      <c r="A3096" s="43">
        <v>412900</v>
      </c>
      <c r="B3096" s="48" t="s">
        <v>703</v>
      </c>
      <c r="C3096" s="53">
        <v>10500</v>
      </c>
      <c r="D3096" s="45">
        <v>10500</v>
      </c>
      <c r="E3096" s="53">
        <v>0</v>
      </c>
      <c r="F3096" s="148">
        <f t="shared" si="1218"/>
        <v>100</v>
      </c>
    </row>
    <row r="3097" spans="1:6" s="28" customFormat="1" x14ac:dyDescent="0.2">
      <c r="A3097" s="43">
        <v>412900</v>
      </c>
      <c r="B3097" s="48" t="s">
        <v>721</v>
      </c>
      <c r="C3097" s="53">
        <v>1000</v>
      </c>
      <c r="D3097" s="45">
        <v>1000</v>
      </c>
      <c r="E3097" s="53">
        <v>0</v>
      </c>
      <c r="F3097" s="148">
        <f t="shared" si="1218"/>
        <v>100</v>
      </c>
    </row>
    <row r="3098" spans="1:6" s="28" customFormat="1" x14ac:dyDescent="0.2">
      <c r="A3098" s="43">
        <v>412900</v>
      </c>
      <c r="B3098" s="48" t="s">
        <v>722</v>
      </c>
      <c r="C3098" s="53">
        <v>2000</v>
      </c>
      <c r="D3098" s="45">
        <v>2000</v>
      </c>
      <c r="E3098" s="53">
        <v>0</v>
      </c>
      <c r="F3098" s="148">
        <f t="shared" si="1218"/>
        <v>100</v>
      </c>
    </row>
    <row r="3099" spans="1:6" s="28" customFormat="1" x14ac:dyDescent="0.2">
      <c r="A3099" s="43">
        <v>412900</v>
      </c>
      <c r="B3099" s="48" t="s">
        <v>723</v>
      </c>
      <c r="C3099" s="53">
        <v>2500</v>
      </c>
      <c r="D3099" s="45">
        <v>5000</v>
      </c>
      <c r="E3099" s="53">
        <v>0</v>
      </c>
      <c r="F3099" s="148">
        <f t="shared" si="1218"/>
        <v>200</v>
      </c>
    </row>
    <row r="3100" spans="1:6" s="50" customFormat="1" x14ac:dyDescent="0.2">
      <c r="A3100" s="41">
        <v>413000</v>
      </c>
      <c r="B3100" s="42" t="s">
        <v>480</v>
      </c>
      <c r="C3100" s="40">
        <f t="shared" ref="C3100" si="1222">C3101</f>
        <v>400</v>
      </c>
      <c r="D3100" s="40">
        <f>D3101</f>
        <v>0</v>
      </c>
      <c r="E3100" s="40">
        <f t="shared" ref="E3100" si="1223">E3101</f>
        <v>0</v>
      </c>
      <c r="F3100" s="152">
        <f t="shared" si="1218"/>
        <v>0</v>
      </c>
    </row>
    <row r="3101" spans="1:6" s="28" customFormat="1" x14ac:dyDescent="0.2">
      <c r="A3101" s="43">
        <v>413900</v>
      </c>
      <c r="B3101" s="48" t="s">
        <v>369</v>
      </c>
      <c r="C3101" s="53">
        <v>400</v>
      </c>
      <c r="D3101" s="45">
        <v>0</v>
      </c>
      <c r="E3101" s="53">
        <v>0</v>
      </c>
      <c r="F3101" s="148">
        <f t="shared" si="1218"/>
        <v>0</v>
      </c>
    </row>
    <row r="3102" spans="1:6" s="28" customFormat="1" x14ac:dyDescent="0.2">
      <c r="A3102" s="41">
        <v>510000</v>
      </c>
      <c r="B3102" s="46" t="s">
        <v>423</v>
      </c>
      <c r="C3102" s="40">
        <f>C3103+0</f>
        <v>5000</v>
      </c>
      <c r="D3102" s="40">
        <f>D3103+0</f>
        <v>10000</v>
      </c>
      <c r="E3102" s="40">
        <f>E3103+0</f>
        <v>0</v>
      </c>
      <c r="F3102" s="152">
        <f t="shared" si="1218"/>
        <v>200</v>
      </c>
    </row>
    <row r="3103" spans="1:6" s="28" customFormat="1" x14ac:dyDescent="0.2">
      <c r="A3103" s="41">
        <v>511000</v>
      </c>
      <c r="B3103" s="46" t="s">
        <v>424</v>
      </c>
      <c r="C3103" s="40">
        <f t="shared" ref="C3103" si="1224">SUM(C3104:C3104)</f>
        <v>5000</v>
      </c>
      <c r="D3103" s="40">
        <f>SUM(D3104:D3104)</f>
        <v>10000</v>
      </c>
      <c r="E3103" s="40">
        <f t="shared" ref="E3103" si="1225">SUM(E3104:E3104)</f>
        <v>0</v>
      </c>
      <c r="F3103" s="152">
        <f t="shared" si="1218"/>
        <v>200</v>
      </c>
    </row>
    <row r="3104" spans="1:6" s="28" customFormat="1" x14ac:dyDescent="0.2">
      <c r="A3104" s="43">
        <v>511300</v>
      </c>
      <c r="B3104" s="44" t="s">
        <v>427</v>
      </c>
      <c r="C3104" s="53">
        <v>5000</v>
      </c>
      <c r="D3104" s="45">
        <v>10000</v>
      </c>
      <c r="E3104" s="53">
        <v>0</v>
      </c>
      <c r="F3104" s="148">
        <f t="shared" si="1218"/>
        <v>200</v>
      </c>
    </row>
    <row r="3105" spans="1:6" s="50" customFormat="1" x14ac:dyDescent="0.2">
      <c r="A3105" s="41">
        <v>630000</v>
      </c>
      <c r="B3105" s="46" t="s">
        <v>464</v>
      </c>
      <c r="C3105" s="40">
        <f>0+C3106</f>
        <v>65000</v>
      </c>
      <c r="D3105" s="40">
        <f>0+D3106</f>
        <v>65000</v>
      </c>
      <c r="E3105" s="40">
        <f>0+E3106</f>
        <v>0</v>
      </c>
      <c r="F3105" s="152">
        <f t="shared" si="1218"/>
        <v>100</v>
      </c>
    </row>
    <row r="3106" spans="1:6" s="50" customFormat="1" x14ac:dyDescent="0.2">
      <c r="A3106" s="41">
        <v>638000</v>
      </c>
      <c r="B3106" s="46" t="s">
        <v>397</v>
      </c>
      <c r="C3106" s="40">
        <f t="shared" ref="C3106" si="1226">C3107</f>
        <v>65000</v>
      </c>
      <c r="D3106" s="40">
        <f>D3107</f>
        <v>65000</v>
      </c>
      <c r="E3106" s="40">
        <f t="shared" ref="E3106" si="1227">E3107</f>
        <v>0</v>
      </c>
      <c r="F3106" s="152">
        <f t="shared" si="1218"/>
        <v>100</v>
      </c>
    </row>
    <row r="3107" spans="1:6" s="28" customFormat="1" x14ac:dyDescent="0.2">
      <c r="A3107" s="43">
        <v>638100</v>
      </c>
      <c r="B3107" s="44" t="s">
        <v>469</v>
      </c>
      <c r="C3107" s="53">
        <v>65000</v>
      </c>
      <c r="D3107" s="45">
        <v>65000</v>
      </c>
      <c r="E3107" s="53">
        <v>0</v>
      </c>
      <c r="F3107" s="148">
        <f t="shared" si="1218"/>
        <v>100</v>
      </c>
    </row>
    <row r="3108" spans="1:6" s="28" customFormat="1" x14ac:dyDescent="0.2">
      <c r="A3108" s="82"/>
      <c r="B3108" s="76" t="s">
        <v>646</v>
      </c>
      <c r="C3108" s="80">
        <f>C3082+C3102+C3105</f>
        <v>1461200</v>
      </c>
      <c r="D3108" s="80">
        <f>D3082+D3102+D3105</f>
        <v>1511500</v>
      </c>
      <c r="E3108" s="80">
        <f>E3082+E3102+E3105</f>
        <v>0</v>
      </c>
      <c r="F3108" s="153">
        <f t="shared" si="1218"/>
        <v>103.44237612920888</v>
      </c>
    </row>
    <row r="3109" spans="1:6" s="28" customFormat="1" x14ac:dyDescent="0.2">
      <c r="A3109" s="61"/>
      <c r="B3109" s="39"/>
      <c r="C3109" s="62"/>
      <c r="D3109" s="62"/>
      <c r="E3109" s="62"/>
      <c r="F3109" s="149"/>
    </row>
    <row r="3110" spans="1:6" s="28" customFormat="1" x14ac:dyDescent="0.2">
      <c r="A3110" s="38"/>
      <c r="B3110" s="39"/>
      <c r="C3110" s="45"/>
      <c r="D3110" s="45"/>
      <c r="E3110" s="45"/>
      <c r="F3110" s="147"/>
    </row>
    <row r="3111" spans="1:6" s="28" customFormat="1" x14ac:dyDescent="0.2">
      <c r="A3111" s="43" t="s">
        <v>964</v>
      </c>
      <c r="B3111" s="46"/>
      <c r="C3111" s="45"/>
      <c r="D3111" s="45"/>
      <c r="E3111" s="45"/>
      <c r="F3111" s="147"/>
    </row>
    <row r="3112" spans="1:6" s="28" customFormat="1" x14ac:dyDescent="0.2">
      <c r="A3112" s="43" t="s">
        <v>513</v>
      </c>
      <c r="B3112" s="46"/>
      <c r="C3112" s="45"/>
      <c r="D3112" s="45"/>
      <c r="E3112" s="45"/>
      <c r="F3112" s="147"/>
    </row>
    <row r="3113" spans="1:6" s="28" customFormat="1" x14ac:dyDescent="0.2">
      <c r="A3113" s="43" t="s">
        <v>780</v>
      </c>
      <c r="B3113" s="46"/>
      <c r="C3113" s="45"/>
      <c r="D3113" s="45"/>
      <c r="E3113" s="45"/>
      <c r="F3113" s="147"/>
    </row>
    <row r="3114" spans="1:6" s="28" customFormat="1" x14ac:dyDescent="0.2">
      <c r="A3114" s="43" t="s">
        <v>579</v>
      </c>
      <c r="B3114" s="46"/>
      <c r="C3114" s="45"/>
      <c r="D3114" s="45"/>
      <c r="E3114" s="45"/>
      <c r="F3114" s="147"/>
    </row>
    <row r="3115" spans="1:6" s="28" customFormat="1" x14ac:dyDescent="0.2">
      <c r="A3115" s="43"/>
      <c r="B3115" s="72"/>
      <c r="C3115" s="62"/>
      <c r="D3115" s="62"/>
      <c r="E3115" s="62"/>
      <c r="F3115" s="149"/>
    </row>
    <row r="3116" spans="1:6" s="28" customFormat="1" x14ac:dyDescent="0.2">
      <c r="A3116" s="41">
        <v>410000</v>
      </c>
      <c r="B3116" s="42" t="s">
        <v>357</v>
      </c>
      <c r="C3116" s="40">
        <f>C3117+C3122+C3135+0</f>
        <v>1816000</v>
      </c>
      <c r="D3116" s="40">
        <f>D3117+D3122+D3135+0</f>
        <v>1921500</v>
      </c>
      <c r="E3116" s="40">
        <f>E3117+E3122+E3135+0</f>
        <v>0</v>
      </c>
      <c r="F3116" s="152">
        <f t="shared" ref="F3116:F3145" si="1228">D3116/C3116*100</f>
        <v>105.80947136563876</v>
      </c>
    </row>
    <row r="3117" spans="1:6" s="28" customFormat="1" x14ac:dyDescent="0.2">
      <c r="A3117" s="41">
        <v>411000</v>
      </c>
      <c r="B3117" s="42" t="s">
        <v>474</v>
      </c>
      <c r="C3117" s="40">
        <f t="shared" ref="C3117" si="1229">SUM(C3118:C3121)</f>
        <v>1513000</v>
      </c>
      <c r="D3117" s="40">
        <f t="shared" ref="D3117" si="1230">SUM(D3118:D3121)</f>
        <v>1602000</v>
      </c>
      <c r="E3117" s="40">
        <f t="shared" ref="E3117" si="1231">SUM(E3118:E3121)</f>
        <v>0</v>
      </c>
      <c r="F3117" s="152">
        <f t="shared" si="1228"/>
        <v>105.88235294117648</v>
      </c>
    </row>
    <row r="3118" spans="1:6" s="28" customFormat="1" x14ac:dyDescent="0.2">
      <c r="A3118" s="43">
        <v>411100</v>
      </c>
      <c r="B3118" s="44" t="s">
        <v>358</v>
      </c>
      <c r="C3118" s="53">
        <v>1421000</v>
      </c>
      <c r="D3118" s="45">
        <v>1490000</v>
      </c>
      <c r="E3118" s="53">
        <v>0</v>
      </c>
      <c r="F3118" s="148">
        <f t="shared" si="1228"/>
        <v>104.8557353976073</v>
      </c>
    </row>
    <row r="3119" spans="1:6" s="28" customFormat="1" ht="40.5" x14ac:dyDescent="0.2">
      <c r="A3119" s="43">
        <v>411200</v>
      </c>
      <c r="B3119" s="44" t="s">
        <v>487</v>
      </c>
      <c r="C3119" s="53">
        <v>30000</v>
      </c>
      <c r="D3119" s="45">
        <v>32000</v>
      </c>
      <c r="E3119" s="53">
        <v>0</v>
      </c>
      <c r="F3119" s="148">
        <f t="shared" si="1228"/>
        <v>106.66666666666667</v>
      </c>
    </row>
    <row r="3120" spans="1:6" s="28" customFormat="1" ht="40.5" x14ac:dyDescent="0.2">
      <c r="A3120" s="43">
        <v>411300</v>
      </c>
      <c r="B3120" s="44" t="s">
        <v>359</v>
      </c>
      <c r="C3120" s="53">
        <v>56000</v>
      </c>
      <c r="D3120" s="45">
        <v>70000</v>
      </c>
      <c r="E3120" s="53">
        <v>0</v>
      </c>
      <c r="F3120" s="148">
        <f t="shared" si="1228"/>
        <v>125</v>
      </c>
    </row>
    <row r="3121" spans="1:6" s="28" customFormat="1" x14ac:dyDescent="0.2">
      <c r="A3121" s="43">
        <v>411400</v>
      </c>
      <c r="B3121" s="44" t="s">
        <v>360</v>
      </c>
      <c r="C3121" s="53">
        <v>6000</v>
      </c>
      <c r="D3121" s="45">
        <v>10000</v>
      </c>
      <c r="E3121" s="53">
        <v>0</v>
      </c>
      <c r="F3121" s="148">
        <f t="shared" si="1228"/>
        <v>166.66666666666669</v>
      </c>
    </row>
    <row r="3122" spans="1:6" s="28" customFormat="1" x14ac:dyDescent="0.2">
      <c r="A3122" s="41">
        <v>412000</v>
      </c>
      <c r="B3122" s="46" t="s">
        <v>479</v>
      </c>
      <c r="C3122" s="40">
        <f>SUM(C3123:C3134)</f>
        <v>302000</v>
      </c>
      <c r="D3122" s="40">
        <f>SUM(D3123:D3134)</f>
        <v>318500</v>
      </c>
      <c r="E3122" s="40">
        <f>SUM(E3123:E3134)</f>
        <v>0</v>
      </c>
      <c r="F3122" s="152">
        <f t="shared" si="1228"/>
        <v>105.4635761589404</v>
      </c>
    </row>
    <row r="3123" spans="1:6" s="28" customFormat="1" x14ac:dyDescent="0.2">
      <c r="A3123" s="43">
        <v>412100</v>
      </c>
      <c r="B3123" s="44" t="s">
        <v>361</v>
      </c>
      <c r="C3123" s="53">
        <v>3500</v>
      </c>
      <c r="D3123" s="45">
        <v>3500</v>
      </c>
      <c r="E3123" s="53">
        <v>0</v>
      </c>
      <c r="F3123" s="148">
        <f t="shared" si="1228"/>
        <v>100</v>
      </c>
    </row>
    <row r="3124" spans="1:6" s="28" customFormat="1" ht="40.5" x14ac:dyDescent="0.2">
      <c r="A3124" s="43">
        <v>412200</v>
      </c>
      <c r="B3124" s="44" t="s">
        <v>488</v>
      </c>
      <c r="C3124" s="53">
        <v>22000</v>
      </c>
      <c r="D3124" s="45">
        <v>24000</v>
      </c>
      <c r="E3124" s="53">
        <v>0</v>
      </c>
      <c r="F3124" s="148">
        <f t="shared" si="1228"/>
        <v>109.09090909090908</v>
      </c>
    </row>
    <row r="3125" spans="1:6" s="28" customFormat="1" x14ac:dyDescent="0.2">
      <c r="A3125" s="43">
        <v>412300</v>
      </c>
      <c r="B3125" s="44" t="s">
        <v>362</v>
      </c>
      <c r="C3125" s="53">
        <v>17000</v>
      </c>
      <c r="D3125" s="45">
        <v>17000</v>
      </c>
      <c r="E3125" s="53">
        <v>0</v>
      </c>
      <c r="F3125" s="148">
        <f t="shared" si="1228"/>
        <v>100</v>
      </c>
    </row>
    <row r="3126" spans="1:6" s="28" customFormat="1" x14ac:dyDescent="0.2">
      <c r="A3126" s="43">
        <v>412500</v>
      </c>
      <c r="B3126" s="44" t="s">
        <v>364</v>
      </c>
      <c r="C3126" s="53">
        <v>15000</v>
      </c>
      <c r="D3126" s="45">
        <v>15000</v>
      </c>
      <c r="E3126" s="53">
        <v>0</v>
      </c>
      <c r="F3126" s="148">
        <f t="shared" si="1228"/>
        <v>100</v>
      </c>
    </row>
    <row r="3127" spans="1:6" s="28" customFormat="1" x14ac:dyDescent="0.2">
      <c r="A3127" s="43">
        <v>412600</v>
      </c>
      <c r="B3127" s="44" t="s">
        <v>489</v>
      </c>
      <c r="C3127" s="53">
        <v>22200</v>
      </c>
      <c r="D3127" s="45">
        <v>22200</v>
      </c>
      <c r="E3127" s="53">
        <v>0</v>
      </c>
      <c r="F3127" s="148">
        <f t="shared" si="1228"/>
        <v>100</v>
      </c>
    </row>
    <row r="3128" spans="1:6" s="28" customFormat="1" x14ac:dyDescent="0.2">
      <c r="A3128" s="43">
        <v>412700</v>
      </c>
      <c r="B3128" s="44" t="s">
        <v>476</v>
      </c>
      <c r="C3128" s="53">
        <v>22000</v>
      </c>
      <c r="D3128" s="45">
        <v>22000</v>
      </c>
      <c r="E3128" s="53">
        <v>0</v>
      </c>
      <c r="F3128" s="148">
        <f t="shared" si="1228"/>
        <v>100</v>
      </c>
    </row>
    <row r="3129" spans="1:6" s="28" customFormat="1" x14ac:dyDescent="0.2">
      <c r="A3129" s="43">
        <v>412900</v>
      </c>
      <c r="B3129" s="44" t="s">
        <v>888</v>
      </c>
      <c r="C3129" s="53">
        <v>800</v>
      </c>
      <c r="D3129" s="45">
        <v>800</v>
      </c>
      <c r="E3129" s="53">
        <v>0</v>
      </c>
      <c r="F3129" s="148">
        <f t="shared" si="1228"/>
        <v>100</v>
      </c>
    </row>
    <row r="3130" spans="1:6" s="28" customFormat="1" x14ac:dyDescent="0.2">
      <c r="A3130" s="43">
        <v>412900</v>
      </c>
      <c r="B3130" s="48" t="s">
        <v>703</v>
      </c>
      <c r="C3130" s="53">
        <v>63100</v>
      </c>
      <c r="D3130" s="45">
        <v>64000</v>
      </c>
      <c r="E3130" s="53">
        <v>0</v>
      </c>
      <c r="F3130" s="148">
        <f t="shared" si="1228"/>
        <v>101.42630744849446</v>
      </c>
    </row>
    <row r="3131" spans="1:6" s="28" customFormat="1" x14ac:dyDescent="0.2">
      <c r="A3131" s="43">
        <v>412900</v>
      </c>
      <c r="B3131" s="48" t="s">
        <v>721</v>
      </c>
      <c r="C3131" s="53">
        <v>1000</v>
      </c>
      <c r="D3131" s="45">
        <v>1000</v>
      </c>
      <c r="E3131" s="53">
        <v>0</v>
      </c>
      <c r="F3131" s="148">
        <f t="shared" si="1228"/>
        <v>100</v>
      </c>
    </row>
    <row r="3132" spans="1:6" s="28" customFormat="1" x14ac:dyDescent="0.2">
      <c r="A3132" s="43">
        <v>412900</v>
      </c>
      <c r="B3132" s="48" t="s">
        <v>722</v>
      </c>
      <c r="C3132" s="53">
        <v>800</v>
      </c>
      <c r="D3132" s="45">
        <v>800</v>
      </c>
      <c r="E3132" s="53">
        <v>0</v>
      </c>
      <c r="F3132" s="148">
        <f t="shared" si="1228"/>
        <v>100</v>
      </c>
    </row>
    <row r="3133" spans="1:6" s="28" customFormat="1" x14ac:dyDescent="0.2">
      <c r="A3133" s="43">
        <v>412900</v>
      </c>
      <c r="B3133" s="48" t="s">
        <v>723</v>
      </c>
      <c r="C3133" s="53">
        <v>3100</v>
      </c>
      <c r="D3133" s="45">
        <v>3200</v>
      </c>
      <c r="E3133" s="53">
        <v>0</v>
      </c>
      <c r="F3133" s="148">
        <f t="shared" si="1228"/>
        <v>103.2258064516129</v>
      </c>
    </row>
    <row r="3134" spans="1:6" s="28" customFormat="1" x14ac:dyDescent="0.2">
      <c r="A3134" s="43">
        <v>412900</v>
      </c>
      <c r="B3134" s="48" t="s">
        <v>965</v>
      </c>
      <c r="C3134" s="53">
        <v>131500</v>
      </c>
      <c r="D3134" s="45">
        <v>145000</v>
      </c>
      <c r="E3134" s="53">
        <v>0</v>
      </c>
      <c r="F3134" s="148">
        <f t="shared" si="1228"/>
        <v>110.26615969581751</v>
      </c>
    </row>
    <row r="3135" spans="1:6" s="50" customFormat="1" ht="40.5" x14ac:dyDescent="0.2">
      <c r="A3135" s="41">
        <v>418000</v>
      </c>
      <c r="B3135" s="46" t="s">
        <v>483</v>
      </c>
      <c r="C3135" s="40">
        <f t="shared" ref="C3135" si="1232">C3136</f>
        <v>1000</v>
      </c>
      <c r="D3135" s="40">
        <f>D3136</f>
        <v>1000</v>
      </c>
      <c r="E3135" s="40">
        <f t="shared" ref="E3135" si="1233">E3136</f>
        <v>0</v>
      </c>
      <c r="F3135" s="152">
        <f t="shared" si="1228"/>
        <v>100</v>
      </c>
    </row>
    <row r="3136" spans="1:6" s="28" customFormat="1" x14ac:dyDescent="0.2">
      <c r="A3136" s="43">
        <v>418400</v>
      </c>
      <c r="B3136" s="44" t="s">
        <v>418</v>
      </c>
      <c r="C3136" s="53">
        <v>1000</v>
      </c>
      <c r="D3136" s="45">
        <v>1000</v>
      </c>
      <c r="E3136" s="53">
        <v>0</v>
      </c>
      <c r="F3136" s="148">
        <f t="shared" si="1228"/>
        <v>100</v>
      </c>
    </row>
    <row r="3137" spans="1:6" s="28" customFormat="1" x14ac:dyDescent="0.2">
      <c r="A3137" s="41">
        <v>510000</v>
      </c>
      <c r="B3137" s="46" t="s">
        <v>423</v>
      </c>
      <c r="C3137" s="40">
        <f>C3138+C3140</f>
        <v>3999.9999999999995</v>
      </c>
      <c r="D3137" s="40">
        <f>D3138+D3140</f>
        <v>8000</v>
      </c>
      <c r="E3137" s="40">
        <f>E3138+E3140</f>
        <v>0</v>
      </c>
      <c r="F3137" s="152">
        <f t="shared" si="1228"/>
        <v>200.00000000000006</v>
      </c>
    </row>
    <row r="3138" spans="1:6" s="28" customFormat="1" x14ac:dyDescent="0.2">
      <c r="A3138" s="41">
        <v>511000</v>
      </c>
      <c r="B3138" s="46" t="s">
        <v>424</v>
      </c>
      <c r="C3138" s="40">
        <f>SUM(C3139:C3139)</f>
        <v>999.99999999999989</v>
      </c>
      <c r="D3138" s="40">
        <f>SUM(D3139:D3139)</f>
        <v>5000</v>
      </c>
      <c r="E3138" s="40">
        <f>SUM(E3139:E3139)</f>
        <v>0</v>
      </c>
      <c r="F3138" s="152">
        <f t="shared" si="1228"/>
        <v>500.00000000000011</v>
      </c>
    </row>
    <row r="3139" spans="1:6" s="28" customFormat="1" x14ac:dyDescent="0.2">
      <c r="A3139" s="43">
        <v>511300</v>
      </c>
      <c r="B3139" s="44" t="s">
        <v>427</v>
      </c>
      <c r="C3139" s="53">
        <v>999.99999999999989</v>
      </c>
      <c r="D3139" s="45">
        <v>5000</v>
      </c>
      <c r="E3139" s="53">
        <v>0</v>
      </c>
      <c r="F3139" s="148">
        <f t="shared" si="1228"/>
        <v>500.00000000000011</v>
      </c>
    </row>
    <row r="3140" spans="1:6" s="50" customFormat="1" x14ac:dyDescent="0.2">
      <c r="A3140" s="41">
        <v>516000</v>
      </c>
      <c r="B3140" s="46" t="s">
        <v>434</v>
      </c>
      <c r="C3140" s="40">
        <f t="shared" ref="C3140" si="1234">C3141</f>
        <v>2999.9999999999995</v>
      </c>
      <c r="D3140" s="40">
        <f>D3141</f>
        <v>3000</v>
      </c>
      <c r="E3140" s="40">
        <f t="shared" ref="E3140" si="1235">E3141</f>
        <v>0</v>
      </c>
      <c r="F3140" s="152">
        <f t="shared" si="1228"/>
        <v>100.00000000000003</v>
      </c>
    </row>
    <row r="3141" spans="1:6" s="28" customFormat="1" x14ac:dyDescent="0.2">
      <c r="A3141" s="43">
        <v>516100</v>
      </c>
      <c r="B3141" s="44" t="s">
        <v>434</v>
      </c>
      <c r="C3141" s="53">
        <v>2999.9999999999995</v>
      </c>
      <c r="D3141" s="45">
        <v>3000</v>
      </c>
      <c r="E3141" s="53">
        <v>0</v>
      </c>
      <c r="F3141" s="148">
        <f t="shared" si="1228"/>
        <v>100.00000000000003</v>
      </c>
    </row>
    <row r="3142" spans="1:6" s="50" customFormat="1" x14ac:dyDescent="0.2">
      <c r="A3142" s="41">
        <v>630000</v>
      </c>
      <c r="B3142" s="46" t="s">
        <v>464</v>
      </c>
      <c r="C3142" s="40">
        <f>0+C3143</f>
        <v>23000</v>
      </c>
      <c r="D3142" s="40">
        <f>0+D3143</f>
        <v>20000</v>
      </c>
      <c r="E3142" s="40">
        <f>0+E3143</f>
        <v>0</v>
      </c>
      <c r="F3142" s="152">
        <f t="shared" si="1228"/>
        <v>86.956521739130437</v>
      </c>
    </row>
    <row r="3143" spans="1:6" s="50" customFormat="1" x14ac:dyDescent="0.2">
      <c r="A3143" s="41">
        <v>638000</v>
      </c>
      <c r="B3143" s="46" t="s">
        <v>397</v>
      </c>
      <c r="C3143" s="40">
        <f t="shared" ref="C3143" si="1236">+C3144</f>
        <v>23000</v>
      </c>
      <c r="D3143" s="40">
        <f>+D3144</f>
        <v>20000</v>
      </c>
      <c r="E3143" s="40">
        <f t="shared" ref="E3143" si="1237">+E3144</f>
        <v>0</v>
      </c>
      <c r="F3143" s="152">
        <f t="shared" si="1228"/>
        <v>86.956521739130437</v>
      </c>
    </row>
    <row r="3144" spans="1:6" s="28" customFormat="1" x14ac:dyDescent="0.2">
      <c r="A3144" s="43">
        <v>638100</v>
      </c>
      <c r="B3144" s="44" t="s">
        <v>469</v>
      </c>
      <c r="C3144" s="53">
        <v>23000</v>
      </c>
      <c r="D3144" s="45">
        <v>20000</v>
      </c>
      <c r="E3144" s="53">
        <v>0</v>
      </c>
      <c r="F3144" s="148">
        <f t="shared" si="1228"/>
        <v>86.956521739130437</v>
      </c>
    </row>
    <row r="3145" spans="1:6" s="28" customFormat="1" x14ac:dyDescent="0.2">
      <c r="A3145" s="34"/>
      <c r="B3145" s="76" t="s">
        <v>646</v>
      </c>
      <c r="C3145" s="80">
        <f>C3116+C3137+0+C3142</f>
        <v>1843000</v>
      </c>
      <c r="D3145" s="80">
        <f>D3116+D3137+0+D3142</f>
        <v>1949500</v>
      </c>
      <c r="E3145" s="80">
        <f>E3116+E3137+0+E3142</f>
        <v>0</v>
      </c>
      <c r="F3145" s="153">
        <f t="shared" si="1228"/>
        <v>105.77862181226261</v>
      </c>
    </row>
    <row r="3146" spans="1:6" s="28" customFormat="1" x14ac:dyDescent="0.2">
      <c r="A3146" s="37"/>
      <c r="B3146" s="39"/>
      <c r="C3146" s="62"/>
      <c r="D3146" s="62"/>
      <c r="E3146" s="62"/>
      <c r="F3146" s="149"/>
    </row>
    <row r="3147" spans="1:6" s="28" customFormat="1" x14ac:dyDescent="0.2">
      <c r="A3147" s="38"/>
      <c r="B3147" s="39"/>
      <c r="C3147" s="45"/>
      <c r="D3147" s="45"/>
      <c r="E3147" s="45"/>
      <c r="F3147" s="147"/>
    </row>
    <row r="3148" spans="1:6" s="28" customFormat="1" x14ac:dyDescent="0.2">
      <c r="A3148" s="43" t="s">
        <v>966</v>
      </c>
      <c r="B3148" s="46"/>
      <c r="C3148" s="45"/>
      <c r="D3148" s="45"/>
      <c r="E3148" s="45"/>
      <c r="F3148" s="147"/>
    </row>
    <row r="3149" spans="1:6" s="28" customFormat="1" x14ac:dyDescent="0.2">
      <c r="A3149" s="43" t="s">
        <v>513</v>
      </c>
      <c r="B3149" s="46"/>
      <c r="C3149" s="45"/>
      <c r="D3149" s="45"/>
      <c r="E3149" s="45"/>
      <c r="F3149" s="147"/>
    </row>
    <row r="3150" spans="1:6" s="28" customFormat="1" x14ac:dyDescent="0.2">
      <c r="A3150" s="43" t="s">
        <v>564</v>
      </c>
      <c r="B3150" s="46"/>
      <c r="C3150" s="45"/>
      <c r="D3150" s="45"/>
      <c r="E3150" s="45"/>
      <c r="F3150" s="147"/>
    </row>
    <row r="3151" spans="1:6" s="28" customFormat="1" x14ac:dyDescent="0.2">
      <c r="A3151" s="43" t="s">
        <v>579</v>
      </c>
      <c r="B3151" s="46"/>
      <c r="C3151" s="45"/>
      <c r="D3151" s="45"/>
      <c r="E3151" s="45"/>
      <c r="F3151" s="147"/>
    </row>
    <row r="3152" spans="1:6" s="28" customFormat="1" x14ac:dyDescent="0.2">
      <c r="A3152" s="43"/>
      <c r="B3152" s="72"/>
      <c r="C3152" s="62"/>
      <c r="D3152" s="62"/>
      <c r="E3152" s="62"/>
      <c r="F3152" s="149"/>
    </row>
    <row r="3153" spans="1:6" s="28" customFormat="1" x14ac:dyDescent="0.2">
      <c r="A3153" s="41">
        <v>410000</v>
      </c>
      <c r="B3153" s="42" t="s">
        <v>357</v>
      </c>
      <c r="C3153" s="40">
        <f t="shared" ref="C3153" si="1238">C3154+C3159</f>
        <v>868900</v>
      </c>
      <c r="D3153" s="40">
        <f t="shared" ref="D3153" si="1239">D3154+D3159</f>
        <v>920300</v>
      </c>
      <c r="E3153" s="40">
        <f t="shared" ref="E3153" si="1240">E3154+E3159</f>
        <v>0</v>
      </c>
      <c r="F3153" s="152">
        <f t="shared" ref="F3153:F3171" si="1241">D3153/C3153*100</f>
        <v>105.91552537691334</v>
      </c>
    </row>
    <row r="3154" spans="1:6" s="28" customFormat="1" x14ac:dyDescent="0.2">
      <c r="A3154" s="41">
        <v>411000</v>
      </c>
      <c r="B3154" s="42" t="s">
        <v>474</v>
      </c>
      <c r="C3154" s="40">
        <f t="shared" ref="C3154" si="1242">SUM(C3155:C3158)</f>
        <v>732600</v>
      </c>
      <c r="D3154" s="40">
        <f t="shared" ref="D3154" si="1243">SUM(D3155:D3158)</f>
        <v>777000</v>
      </c>
      <c r="E3154" s="40">
        <f t="shared" ref="E3154" si="1244">SUM(E3155:E3158)</f>
        <v>0</v>
      </c>
      <c r="F3154" s="152">
        <f t="shared" si="1241"/>
        <v>106.06060606060606</v>
      </c>
    </row>
    <row r="3155" spans="1:6" s="28" customFormat="1" x14ac:dyDescent="0.2">
      <c r="A3155" s="43">
        <v>411100</v>
      </c>
      <c r="B3155" s="44" t="s">
        <v>358</v>
      </c>
      <c r="C3155" s="53">
        <v>680000</v>
      </c>
      <c r="D3155" s="45">
        <v>725000</v>
      </c>
      <c r="E3155" s="53">
        <v>0</v>
      </c>
      <c r="F3155" s="148">
        <f t="shared" si="1241"/>
        <v>106.61764705882352</v>
      </c>
    </row>
    <row r="3156" spans="1:6" s="28" customFormat="1" ht="40.5" x14ac:dyDescent="0.2">
      <c r="A3156" s="43">
        <v>411200</v>
      </c>
      <c r="B3156" s="44" t="s">
        <v>487</v>
      </c>
      <c r="C3156" s="53">
        <v>30600</v>
      </c>
      <c r="D3156" s="45">
        <v>35000</v>
      </c>
      <c r="E3156" s="53">
        <v>0</v>
      </c>
      <c r="F3156" s="148">
        <f t="shared" si="1241"/>
        <v>114.37908496732025</v>
      </c>
    </row>
    <row r="3157" spans="1:6" s="28" customFormat="1" ht="40.5" x14ac:dyDescent="0.2">
      <c r="A3157" s="43">
        <v>411300</v>
      </c>
      <c r="B3157" s="44" t="s">
        <v>359</v>
      </c>
      <c r="C3157" s="53">
        <v>15000</v>
      </c>
      <c r="D3157" s="45">
        <v>10000</v>
      </c>
      <c r="E3157" s="53">
        <v>0</v>
      </c>
      <c r="F3157" s="148">
        <f t="shared" si="1241"/>
        <v>66.666666666666657</v>
      </c>
    </row>
    <row r="3158" spans="1:6" s="28" customFormat="1" x14ac:dyDescent="0.2">
      <c r="A3158" s="43">
        <v>411400</v>
      </c>
      <c r="B3158" s="44" t="s">
        <v>360</v>
      </c>
      <c r="C3158" s="53">
        <v>7000</v>
      </c>
      <c r="D3158" s="45">
        <v>7000</v>
      </c>
      <c r="E3158" s="53">
        <v>0</v>
      </c>
      <c r="F3158" s="148">
        <f t="shared" si="1241"/>
        <v>100</v>
      </c>
    </row>
    <row r="3159" spans="1:6" s="28" customFormat="1" x14ac:dyDescent="0.2">
      <c r="A3159" s="41">
        <v>412000</v>
      </c>
      <c r="B3159" s="46" t="s">
        <v>479</v>
      </c>
      <c r="C3159" s="40">
        <f>SUM(C3160:C3171)</f>
        <v>136300</v>
      </c>
      <c r="D3159" s="40">
        <f>SUM(D3160:D3171)</f>
        <v>143300</v>
      </c>
      <c r="E3159" s="40">
        <f>SUM(E3160:E3171)</f>
        <v>0</v>
      </c>
      <c r="F3159" s="152">
        <f t="shared" si="1241"/>
        <v>105.13573000733676</v>
      </c>
    </row>
    <row r="3160" spans="1:6" s="28" customFormat="1" x14ac:dyDescent="0.2">
      <c r="A3160" s="51">
        <v>412100</v>
      </c>
      <c r="B3160" s="44" t="s">
        <v>361</v>
      </c>
      <c r="C3160" s="53">
        <v>58000</v>
      </c>
      <c r="D3160" s="45">
        <v>58000</v>
      </c>
      <c r="E3160" s="53">
        <v>0</v>
      </c>
      <c r="F3160" s="148">
        <f t="shared" si="1241"/>
        <v>100</v>
      </c>
    </row>
    <row r="3161" spans="1:6" s="28" customFormat="1" ht="40.5" x14ac:dyDescent="0.2">
      <c r="A3161" s="43">
        <v>412200</v>
      </c>
      <c r="B3161" s="44" t="s">
        <v>488</v>
      </c>
      <c r="C3161" s="53">
        <v>34000</v>
      </c>
      <c r="D3161" s="45">
        <v>38000</v>
      </c>
      <c r="E3161" s="53">
        <v>0</v>
      </c>
      <c r="F3161" s="148">
        <f t="shared" si="1241"/>
        <v>111.76470588235294</v>
      </c>
    </row>
    <row r="3162" spans="1:6" s="28" customFormat="1" x14ac:dyDescent="0.2">
      <c r="A3162" s="43">
        <v>412300</v>
      </c>
      <c r="B3162" s="44" t="s">
        <v>362</v>
      </c>
      <c r="C3162" s="53">
        <v>4399.9999999999982</v>
      </c>
      <c r="D3162" s="45">
        <v>3900.0000000000018</v>
      </c>
      <c r="E3162" s="53">
        <v>0</v>
      </c>
      <c r="F3162" s="148">
        <f t="shared" si="1241"/>
        <v>88.636363636363711</v>
      </c>
    </row>
    <row r="3163" spans="1:6" s="28" customFormat="1" x14ac:dyDescent="0.2">
      <c r="A3163" s="43">
        <v>412500</v>
      </c>
      <c r="B3163" s="44" t="s">
        <v>364</v>
      </c>
      <c r="C3163" s="53">
        <v>6700.0000000000045</v>
      </c>
      <c r="D3163" s="45">
        <v>5700</v>
      </c>
      <c r="E3163" s="53">
        <v>0</v>
      </c>
      <c r="F3163" s="148">
        <f t="shared" si="1241"/>
        <v>85.07462686567159</v>
      </c>
    </row>
    <row r="3164" spans="1:6" s="28" customFormat="1" x14ac:dyDescent="0.2">
      <c r="A3164" s="43">
        <v>412600</v>
      </c>
      <c r="B3164" s="44" t="s">
        <v>489</v>
      </c>
      <c r="C3164" s="53">
        <v>9000.0000000000036</v>
      </c>
      <c r="D3164" s="45">
        <v>9500</v>
      </c>
      <c r="E3164" s="53">
        <v>0</v>
      </c>
      <c r="F3164" s="148">
        <f t="shared" si="1241"/>
        <v>105.55555555555551</v>
      </c>
    </row>
    <row r="3165" spans="1:6" s="28" customFormat="1" x14ac:dyDescent="0.2">
      <c r="A3165" s="43">
        <v>412700</v>
      </c>
      <c r="B3165" s="44" t="s">
        <v>476</v>
      </c>
      <c r="C3165" s="53">
        <v>19000.000000000015</v>
      </c>
      <c r="D3165" s="45">
        <v>20000</v>
      </c>
      <c r="E3165" s="53">
        <v>0</v>
      </c>
      <c r="F3165" s="148">
        <f t="shared" si="1241"/>
        <v>105.26315789473676</v>
      </c>
    </row>
    <row r="3166" spans="1:6" s="28" customFormat="1" x14ac:dyDescent="0.2">
      <c r="A3166" s="43">
        <v>412900</v>
      </c>
      <c r="B3166" s="48" t="s">
        <v>888</v>
      </c>
      <c r="C3166" s="53">
        <v>400</v>
      </c>
      <c r="D3166" s="45">
        <v>400</v>
      </c>
      <c r="E3166" s="53">
        <v>0</v>
      </c>
      <c r="F3166" s="148">
        <f t="shared" si="1241"/>
        <v>100</v>
      </c>
    </row>
    <row r="3167" spans="1:6" s="28" customFormat="1" x14ac:dyDescent="0.2">
      <c r="A3167" s="43">
        <v>412900</v>
      </c>
      <c r="B3167" s="48" t="s">
        <v>703</v>
      </c>
      <c r="C3167" s="53">
        <v>500</v>
      </c>
      <c r="D3167" s="45">
        <v>500</v>
      </c>
      <c r="E3167" s="53">
        <v>0</v>
      </c>
      <c r="F3167" s="148">
        <f t="shared" si="1241"/>
        <v>100</v>
      </c>
    </row>
    <row r="3168" spans="1:6" s="28" customFormat="1" x14ac:dyDescent="0.2">
      <c r="A3168" s="43">
        <v>412900</v>
      </c>
      <c r="B3168" s="48" t="s">
        <v>721</v>
      </c>
      <c r="C3168" s="53">
        <v>500</v>
      </c>
      <c r="D3168" s="45">
        <v>500</v>
      </c>
      <c r="E3168" s="53">
        <v>0</v>
      </c>
      <c r="F3168" s="148">
        <f t="shared" si="1241"/>
        <v>100</v>
      </c>
    </row>
    <row r="3169" spans="1:6" s="28" customFormat="1" x14ac:dyDescent="0.2">
      <c r="A3169" s="43">
        <v>412900</v>
      </c>
      <c r="B3169" s="48" t="s">
        <v>722</v>
      </c>
      <c r="C3169" s="53">
        <v>800</v>
      </c>
      <c r="D3169" s="45">
        <v>800</v>
      </c>
      <c r="E3169" s="53">
        <v>0</v>
      </c>
      <c r="F3169" s="148">
        <f t="shared" si="1241"/>
        <v>100</v>
      </c>
    </row>
    <row r="3170" spans="1:6" s="28" customFormat="1" x14ac:dyDescent="0.2">
      <c r="A3170" s="43">
        <v>412900</v>
      </c>
      <c r="B3170" s="48" t="s">
        <v>723</v>
      </c>
      <c r="C3170" s="53">
        <v>1999.9999999999998</v>
      </c>
      <c r="D3170" s="45">
        <v>5000</v>
      </c>
      <c r="E3170" s="53">
        <v>0</v>
      </c>
      <c r="F3170" s="148">
        <f t="shared" si="1241"/>
        <v>250.00000000000006</v>
      </c>
    </row>
    <row r="3171" spans="1:6" s="28" customFormat="1" x14ac:dyDescent="0.2">
      <c r="A3171" s="43">
        <v>412900</v>
      </c>
      <c r="B3171" s="44" t="s">
        <v>705</v>
      </c>
      <c r="C3171" s="53">
        <v>1000</v>
      </c>
      <c r="D3171" s="45">
        <v>1000</v>
      </c>
      <c r="E3171" s="53">
        <v>0</v>
      </c>
      <c r="F3171" s="148">
        <f t="shared" si="1241"/>
        <v>100</v>
      </c>
    </row>
    <row r="3172" spans="1:6" s="50" customFormat="1" x14ac:dyDescent="0.2">
      <c r="A3172" s="41">
        <v>480000</v>
      </c>
      <c r="B3172" s="46" t="s">
        <v>419</v>
      </c>
      <c r="C3172" s="40">
        <f t="shared" ref="C3172:E3173" si="1245">C3173</f>
        <v>0</v>
      </c>
      <c r="D3172" s="40">
        <f>D3173</f>
        <v>0</v>
      </c>
      <c r="E3172" s="40">
        <f t="shared" si="1245"/>
        <v>38000</v>
      </c>
      <c r="F3172" s="152">
        <v>0</v>
      </c>
    </row>
    <row r="3173" spans="1:6" s="50" customFormat="1" x14ac:dyDescent="0.2">
      <c r="A3173" s="41">
        <v>488000</v>
      </c>
      <c r="B3173" s="46" t="s">
        <v>373</v>
      </c>
      <c r="C3173" s="40">
        <f t="shared" si="1245"/>
        <v>0</v>
      </c>
      <c r="D3173" s="40">
        <f>D3174</f>
        <v>0</v>
      </c>
      <c r="E3173" s="40">
        <f t="shared" si="1245"/>
        <v>38000</v>
      </c>
      <c r="F3173" s="152">
        <v>0</v>
      </c>
    </row>
    <row r="3174" spans="1:6" s="28" customFormat="1" x14ac:dyDescent="0.2">
      <c r="A3174" s="51">
        <v>488100</v>
      </c>
      <c r="B3174" s="265" t="s">
        <v>373</v>
      </c>
      <c r="C3174" s="53">
        <v>0</v>
      </c>
      <c r="D3174" s="45">
        <v>0</v>
      </c>
      <c r="E3174" s="53">
        <v>38000</v>
      </c>
      <c r="F3174" s="148">
        <v>0</v>
      </c>
    </row>
    <row r="3175" spans="1:6" s="28" customFormat="1" x14ac:dyDescent="0.2">
      <c r="A3175" s="41">
        <v>510000</v>
      </c>
      <c r="B3175" s="46" t="s">
        <v>423</v>
      </c>
      <c r="C3175" s="40">
        <f>C3176+0+C3178</f>
        <v>2000</v>
      </c>
      <c r="D3175" s="40">
        <f>D3176+0+D3178</f>
        <v>5000</v>
      </c>
      <c r="E3175" s="40">
        <f>E3176+0+E3178</f>
        <v>25000</v>
      </c>
      <c r="F3175" s="152">
        <f>D3175/C3175*100</f>
        <v>250</v>
      </c>
    </row>
    <row r="3176" spans="1:6" s="28" customFormat="1" x14ac:dyDescent="0.2">
      <c r="A3176" s="41">
        <v>511000</v>
      </c>
      <c r="B3176" s="46" t="s">
        <v>424</v>
      </c>
      <c r="C3176" s="40">
        <f>SUM(C3177:C3177)</f>
        <v>2000</v>
      </c>
      <c r="D3176" s="40">
        <f>SUM(D3177:D3177)</f>
        <v>5000</v>
      </c>
      <c r="E3176" s="40">
        <f>SUM(E3177:E3177)</f>
        <v>0</v>
      </c>
      <c r="F3176" s="152">
        <f>D3176/C3176*100</f>
        <v>250</v>
      </c>
    </row>
    <row r="3177" spans="1:6" s="28" customFormat="1" x14ac:dyDescent="0.2">
      <c r="A3177" s="51">
        <v>511300</v>
      </c>
      <c r="B3177" s="44" t="s">
        <v>427</v>
      </c>
      <c r="C3177" s="53">
        <v>2000</v>
      </c>
      <c r="D3177" s="45">
        <v>5000</v>
      </c>
      <c r="E3177" s="53">
        <v>0</v>
      </c>
      <c r="F3177" s="148">
        <f>D3177/C3177*100</f>
        <v>250</v>
      </c>
    </row>
    <row r="3178" spans="1:6" s="50" customFormat="1" x14ac:dyDescent="0.2">
      <c r="A3178" s="41">
        <v>518000</v>
      </c>
      <c r="B3178" s="144" t="s">
        <v>435</v>
      </c>
      <c r="C3178" s="40">
        <f t="shared" ref="C3178:E3178" si="1246">C3179</f>
        <v>0</v>
      </c>
      <c r="D3178" s="40">
        <f>D3179</f>
        <v>0</v>
      </c>
      <c r="E3178" s="40">
        <f t="shared" si="1246"/>
        <v>25000</v>
      </c>
      <c r="F3178" s="152">
        <v>0</v>
      </c>
    </row>
    <row r="3179" spans="1:6" s="28" customFormat="1" x14ac:dyDescent="0.2">
      <c r="A3179" s="43">
        <v>518100</v>
      </c>
      <c r="B3179" s="44" t="s">
        <v>435</v>
      </c>
      <c r="C3179" s="53">
        <v>0</v>
      </c>
      <c r="D3179" s="45">
        <v>0</v>
      </c>
      <c r="E3179" s="53">
        <v>25000</v>
      </c>
      <c r="F3179" s="148">
        <v>0</v>
      </c>
    </row>
    <row r="3180" spans="1:6" s="52" customFormat="1" x14ac:dyDescent="0.2">
      <c r="A3180" s="41">
        <v>630000</v>
      </c>
      <c r="B3180" s="46" t="s">
        <v>464</v>
      </c>
      <c r="C3180" s="40">
        <f>C3181+C3183</f>
        <v>8700</v>
      </c>
      <c r="D3180" s="40">
        <f>D3181+D3183</f>
        <v>9000</v>
      </c>
      <c r="E3180" s="40">
        <f>E3181+E3183</f>
        <v>10000</v>
      </c>
      <c r="F3180" s="152">
        <f>D3180/C3180*100</f>
        <v>103.44827586206897</v>
      </c>
    </row>
    <row r="3181" spans="1:6" s="50" customFormat="1" x14ac:dyDescent="0.2">
      <c r="A3181" s="41">
        <v>631000</v>
      </c>
      <c r="B3181" s="46" t="s">
        <v>396</v>
      </c>
      <c r="C3181" s="40">
        <f t="shared" ref="C3181" si="1247">C3182</f>
        <v>0</v>
      </c>
      <c r="D3181" s="40">
        <f>D3182</f>
        <v>0</v>
      </c>
      <c r="E3181" s="40">
        <f t="shared" ref="E3181" si="1248">E3182</f>
        <v>10000</v>
      </c>
      <c r="F3181" s="152">
        <v>0</v>
      </c>
    </row>
    <row r="3182" spans="1:6" s="28" customFormat="1" x14ac:dyDescent="0.2">
      <c r="A3182" s="51">
        <v>631200</v>
      </c>
      <c r="B3182" s="44" t="s">
        <v>467</v>
      </c>
      <c r="C3182" s="53">
        <v>0</v>
      </c>
      <c r="D3182" s="45">
        <v>0</v>
      </c>
      <c r="E3182" s="53">
        <v>10000</v>
      </c>
      <c r="F3182" s="148">
        <v>0</v>
      </c>
    </row>
    <row r="3183" spans="1:6" s="50" customFormat="1" x14ac:dyDescent="0.2">
      <c r="A3183" s="41">
        <v>638000</v>
      </c>
      <c r="B3183" s="46" t="s">
        <v>397</v>
      </c>
      <c r="C3183" s="40">
        <f t="shared" ref="C3183" si="1249">C3184</f>
        <v>8700</v>
      </c>
      <c r="D3183" s="40">
        <f>D3184</f>
        <v>9000</v>
      </c>
      <c r="E3183" s="40">
        <f t="shared" ref="E3183" si="1250">E3184</f>
        <v>0</v>
      </c>
      <c r="F3183" s="152">
        <f>D3183/C3183*100</f>
        <v>103.44827586206897</v>
      </c>
    </row>
    <row r="3184" spans="1:6" s="28" customFormat="1" x14ac:dyDescent="0.2">
      <c r="A3184" s="43">
        <v>638100</v>
      </c>
      <c r="B3184" s="44" t="s">
        <v>469</v>
      </c>
      <c r="C3184" s="53">
        <v>8700</v>
      </c>
      <c r="D3184" s="45">
        <v>9000</v>
      </c>
      <c r="E3184" s="53">
        <v>0</v>
      </c>
      <c r="F3184" s="148">
        <f>D3184/C3184*100</f>
        <v>103.44827586206897</v>
      </c>
    </row>
    <row r="3185" spans="1:6" s="28" customFormat="1" x14ac:dyDescent="0.2">
      <c r="A3185" s="82"/>
      <c r="B3185" s="76" t="s">
        <v>646</v>
      </c>
      <c r="C3185" s="80">
        <f>C3153+C3175+C3180+C3172</f>
        <v>879600</v>
      </c>
      <c r="D3185" s="80">
        <f>D3153+D3175+D3180+D3172</f>
        <v>934300</v>
      </c>
      <c r="E3185" s="80">
        <f>E3153+E3175+E3180+E3172</f>
        <v>73000</v>
      </c>
      <c r="F3185" s="153">
        <f>D3185/C3185*100</f>
        <v>106.21873578899499</v>
      </c>
    </row>
    <row r="3186" spans="1:6" s="28" customFormat="1" x14ac:dyDescent="0.2">
      <c r="A3186" s="85"/>
      <c r="B3186" s="46"/>
      <c r="C3186" s="45"/>
      <c r="D3186" s="45"/>
      <c r="E3186" s="45"/>
      <c r="F3186" s="147"/>
    </row>
    <row r="3187" spans="1:6" s="28" customFormat="1" x14ac:dyDescent="0.2">
      <c r="A3187" s="38"/>
      <c r="B3187" s="39"/>
      <c r="C3187" s="45"/>
      <c r="D3187" s="45"/>
      <c r="E3187" s="45"/>
      <c r="F3187" s="147"/>
    </row>
    <row r="3188" spans="1:6" s="28" customFormat="1" x14ac:dyDescent="0.2">
      <c r="A3188" s="43" t="s">
        <v>967</v>
      </c>
      <c r="B3188" s="46"/>
      <c r="C3188" s="45"/>
      <c r="D3188" s="45"/>
      <c r="E3188" s="45"/>
      <c r="F3188" s="147"/>
    </row>
    <row r="3189" spans="1:6" s="28" customFormat="1" x14ac:dyDescent="0.2">
      <c r="A3189" s="43" t="s">
        <v>513</v>
      </c>
      <c r="B3189" s="46"/>
      <c r="C3189" s="45"/>
      <c r="D3189" s="45"/>
      <c r="E3189" s="45"/>
      <c r="F3189" s="147"/>
    </row>
    <row r="3190" spans="1:6" s="28" customFormat="1" x14ac:dyDescent="0.2">
      <c r="A3190" s="43" t="s">
        <v>565</v>
      </c>
      <c r="B3190" s="46"/>
      <c r="C3190" s="45"/>
      <c r="D3190" s="45"/>
      <c r="E3190" s="45"/>
      <c r="F3190" s="147"/>
    </row>
    <row r="3191" spans="1:6" s="28" customFormat="1" x14ac:dyDescent="0.2">
      <c r="A3191" s="43" t="s">
        <v>579</v>
      </c>
      <c r="B3191" s="46"/>
      <c r="C3191" s="45"/>
      <c r="D3191" s="45"/>
      <c r="E3191" s="45"/>
      <c r="F3191" s="147"/>
    </row>
    <row r="3192" spans="1:6" s="28" customFormat="1" x14ac:dyDescent="0.2">
      <c r="A3192" s="43"/>
      <c r="B3192" s="72"/>
      <c r="C3192" s="62"/>
      <c r="D3192" s="62"/>
      <c r="E3192" s="62"/>
      <c r="F3192" s="149"/>
    </row>
    <row r="3193" spans="1:6" s="28" customFormat="1" x14ac:dyDescent="0.2">
      <c r="A3193" s="41">
        <v>410000</v>
      </c>
      <c r="B3193" s="42" t="s">
        <v>357</v>
      </c>
      <c r="C3193" s="40">
        <f t="shared" ref="C3193" si="1251">C3194+C3199</f>
        <v>1493500</v>
      </c>
      <c r="D3193" s="40">
        <f t="shared" ref="D3193" si="1252">D3194+D3199</f>
        <v>1566400</v>
      </c>
      <c r="E3193" s="40">
        <f t="shared" ref="E3193" si="1253">E3194+E3199</f>
        <v>0</v>
      </c>
      <c r="F3193" s="152">
        <f t="shared" ref="F3193:F3211" si="1254">D3193/C3193*100</f>
        <v>104.88115165718112</v>
      </c>
    </row>
    <row r="3194" spans="1:6" s="28" customFormat="1" x14ac:dyDescent="0.2">
      <c r="A3194" s="41">
        <v>411000</v>
      </c>
      <c r="B3194" s="42" t="s">
        <v>474</v>
      </c>
      <c r="C3194" s="40">
        <f t="shared" ref="C3194" si="1255">SUM(C3195:C3198)</f>
        <v>1401600</v>
      </c>
      <c r="D3194" s="40">
        <f t="shared" ref="D3194" si="1256">SUM(D3195:D3198)</f>
        <v>1460000</v>
      </c>
      <c r="E3194" s="40">
        <f t="shared" ref="E3194" si="1257">SUM(E3195:E3198)</f>
        <v>0</v>
      </c>
      <c r="F3194" s="152">
        <f t="shared" si="1254"/>
        <v>104.16666666666667</v>
      </c>
    </row>
    <row r="3195" spans="1:6" s="28" customFormat="1" x14ac:dyDescent="0.2">
      <c r="A3195" s="43">
        <v>411100</v>
      </c>
      <c r="B3195" s="44" t="s">
        <v>358</v>
      </c>
      <c r="C3195" s="53">
        <v>1300000</v>
      </c>
      <c r="D3195" s="45">
        <v>1340000</v>
      </c>
      <c r="E3195" s="53">
        <v>0</v>
      </c>
      <c r="F3195" s="148">
        <f t="shared" si="1254"/>
        <v>103.07692307692307</v>
      </c>
    </row>
    <row r="3196" spans="1:6" s="28" customFormat="1" ht="40.5" x14ac:dyDescent="0.2">
      <c r="A3196" s="43">
        <v>411200</v>
      </c>
      <c r="B3196" s="44" t="s">
        <v>487</v>
      </c>
      <c r="C3196" s="53">
        <v>59000</v>
      </c>
      <c r="D3196" s="45">
        <v>60000</v>
      </c>
      <c r="E3196" s="53">
        <v>0</v>
      </c>
      <c r="F3196" s="148">
        <f t="shared" si="1254"/>
        <v>101.69491525423729</v>
      </c>
    </row>
    <row r="3197" spans="1:6" s="28" customFormat="1" ht="40.5" x14ac:dyDescent="0.2">
      <c r="A3197" s="43">
        <v>411300</v>
      </c>
      <c r="B3197" s="44" t="s">
        <v>359</v>
      </c>
      <c r="C3197" s="53">
        <v>19900</v>
      </c>
      <c r="D3197" s="45">
        <v>30000</v>
      </c>
      <c r="E3197" s="53">
        <v>0</v>
      </c>
      <c r="F3197" s="148">
        <f t="shared" si="1254"/>
        <v>150.75376884422113</v>
      </c>
    </row>
    <row r="3198" spans="1:6" s="28" customFormat="1" x14ac:dyDescent="0.2">
      <c r="A3198" s="43">
        <v>411400</v>
      </c>
      <c r="B3198" s="44" t="s">
        <v>360</v>
      </c>
      <c r="C3198" s="53">
        <v>22700</v>
      </c>
      <c r="D3198" s="45">
        <v>30000</v>
      </c>
      <c r="E3198" s="53">
        <v>0</v>
      </c>
      <c r="F3198" s="148">
        <f t="shared" si="1254"/>
        <v>132.15859030837004</v>
      </c>
    </row>
    <row r="3199" spans="1:6" s="28" customFormat="1" x14ac:dyDescent="0.2">
      <c r="A3199" s="41">
        <v>412000</v>
      </c>
      <c r="B3199" s="46" t="s">
        <v>479</v>
      </c>
      <c r="C3199" s="40">
        <f>SUM(C3200:C3209)</f>
        <v>91900</v>
      </c>
      <c r="D3199" s="40">
        <f>SUM(D3200:D3209)</f>
        <v>106400</v>
      </c>
      <c r="E3199" s="40">
        <f>SUM(E3200:E3209)</f>
        <v>0</v>
      </c>
      <c r="F3199" s="152">
        <f t="shared" si="1254"/>
        <v>115.77801958650707</v>
      </c>
    </row>
    <row r="3200" spans="1:6" s="28" customFormat="1" ht="40.5" x14ac:dyDescent="0.2">
      <c r="A3200" s="43">
        <v>412200</v>
      </c>
      <c r="B3200" s="44" t="s">
        <v>488</v>
      </c>
      <c r="C3200" s="53">
        <v>46000</v>
      </c>
      <c r="D3200" s="45">
        <v>52000</v>
      </c>
      <c r="E3200" s="53">
        <v>0</v>
      </c>
      <c r="F3200" s="148">
        <f t="shared" si="1254"/>
        <v>113.04347826086956</v>
      </c>
    </row>
    <row r="3201" spans="1:6" s="28" customFormat="1" x14ac:dyDescent="0.2">
      <c r="A3201" s="43">
        <v>412300</v>
      </c>
      <c r="B3201" s="44" t="s">
        <v>362</v>
      </c>
      <c r="C3201" s="53">
        <v>13000</v>
      </c>
      <c r="D3201" s="45">
        <v>14500</v>
      </c>
      <c r="E3201" s="53">
        <v>0</v>
      </c>
      <c r="F3201" s="148">
        <f t="shared" si="1254"/>
        <v>111.53846153846155</v>
      </c>
    </row>
    <row r="3202" spans="1:6" s="28" customFormat="1" x14ac:dyDescent="0.2">
      <c r="A3202" s="43">
        <v>412500</v>
      </c>
      <c r="B3202" s="44" t="s">
        <v>364</v>
      </c>
      <c r="C3202" s="53">
        <v>8000.0000000000018</v>
      </c>
      <c r="D3202" s="45">
        <v>8000.0000000000018</v>
      </c>
      <c r="E3202" s="53">
        <v>0</v>
      </c>
      <c r="F3202" s="148">
        <f t="shared" si="1254"/>
        <v>100</v>
      </c>
    </row>
    <row r="3203" spans="1:6" s="28" customFormat="1" x14ac:dyDescent="0.2">
      <c r="A3203" s="43">
        <v>412600</v>
      </c>
      <c r="B3203" s="44" t="s">
        <v>489</v>
      </c>
      <c r="C3203" s="53">
        <v>5000</v>
      </c>
      <c r="D3203" s="45">
        <v>5000</v>
      </c>
      <c r="E3203" s="53">
        <v>0</v>
      </c>
      <c r="F3203" s="148">
        <f t="shared" si="1254"/>
        <v>100</v>
      </c>
    </row>
    <row r="3204" spans="1:6" s="28" customFormat="1" x14ac:dyDescent="0.2">
      <c r="A3204" s="43">
        <v>412700</v>
      </c>
      <c r="B3204" s="44" t="s">
        <v>476</v>
      </c>
      <c r="C3204" s="53">
        <v>10000</v>
      </c>
      <c r="D3204" s="45">
        <v>14000</v>
      </c>
      <c r="E3204" s="53">
        <v>0</v>
      </c>
      <c r="F3204" s="148">
        <f t="shared" si="1254"/>
        <v>140</v>
      </c>
    </row>
    <row r="3205" spans="1:6" s="28" customFormat="1" x14ac:dyDescent="0.2">
      <c r="A3205" s="43">
        <v>412900</v>
      </c>
      <c r="B3205" s="48" t="s">
        <v>703</v>
      </c>
      <c r="C3205" s="53">
        <v>2200</v>
      </c>
      <c r="D3205" s="45">
        <v>2200</v>
      </c>
      <c r="E3205" s="53">
        <v>0</v>
      </c>
      <c r="F3205" s="148">
        <f t="shared" si="1254"/>
        <v>100</v>
      </c>
    </row>
    <row r="3206" spans="1:6" s="28" customFormat="1" x14ac:dyDescent="0.2">
      <c r="A3206" s="43">
        <v>412900</v>
      </c>
      <c r="B3206" s="48" t="s">
        <v>721</v>
      </c>
      <c r="C3206" s="53">
        <v>1000</v>
      </c>
      <c r="D3206" s="45">
        <v>1000</v>
      </c>
      <c r="E3206" s="53">
        <v>0</v>
      </c>
      <c r="F3206" s="148">
        <f t="shared" si="1254"/>
        <v>100</v>
      </c>
    </row>
    <row r="3207" spans="1:6" s="28" customFormat="1" x14ac:dyDescent="0.2">
      <c r="A3207" s="43">
        <v>412900</v>
      </c>
      <c r="B3207" s="48" t="s">
        <v>722</v>
      </c>
      <c r="C3207" s="53">
        <v>1500</v>
      </c>
      <c r="D3207" s="45">
        <v>1700</v>
      </c>
      <c r="E3207" s="53">
        <v>0</v>
      </c>
      <c r="F3207" s="148">
        <f t="shared" si="1254"/>
        <v>113.33333333333333</v>
      </c>
    </row>
    <row r="3208" spans="1:6" s="28" customFormat="1" x14ac:dyDescent="0.2">
      <c r="A3208" s="43">
        <v>412900</v>
      </c>
      <c r="B3208" s="48" t="s">
        <v>723</v>
      </c>
      <c r="C3208" s="53">
        <v>3000</v>
      </c>
      <c r="D3208" s="45">
        <v>5000</v>
      </c>
      <c r="E3208" s="53">
        <v>0</v>
      </c>
      <c r="F3208" s="148">
        <f t="shared" si="1254"/>
        <v>166.66666666666669</v>
      </c>
    </row>
    <row r="3209" spans="1:6" s="28" customFormat="1" x14ac:dyDescent="0.2">
      <c r="A3209" s="43">
        <v>412900</v>
      </c>
      <c r="B3209" s="44" t="s">
        <v>705</v>
      </c>
      <c r="C3209" s="53">
        <v>2200</v>
      </c>
      <c r="D3209" s="45">
        <v>3000</v>
      </c>
      <c r="E3209" s="53">
        <v>0</v>
      </c>
      <c r="F3209" s="148">
        <f t="shared" si="1254"/>
        <v>136.36363636363635</v>
      </c>
    </row>
    <row r="3210" spans="1:6" s="50" customFormat="1" x14ac:dyDescent="0.2">
      <c r="A3210" s="41">
        <v>510000</v>
      </c>
      <c r="B3210" s="46" t="s">
        <v>423</v>
      </c>
      <c r="C3210" s="40">
        <f t="shared" ref="C3210" si="1258">C3211+C3214</f>
        <v>10000</v>
      </c>
      <c r="D3210" s="40">
        <f t="shared" ref="D3210" si="1259">D3211+D3214</f>
        <v>31000</v>
      </c>
      <c r="E3210" s="40">
        <f t="shared" ref="E3210" si="1260">E3211+E3214</f>
        <v>0</v>
      </c>
      <c r="F3210" s="152">
        <f t="shared" si="1254"/>
        <v>310</v>
      </c>
    </row>
    <row r="3211" spans="1:6" s="50" customFormat="1" x14ac:dyDescent="0.2">
      <c r="A3211" s="41">
        <v>511000</v>
      </c>
      <c r="B3211" s="46" t="s">
        <v>424</v>
      </c>
      <c r="C3211" s="40">
        <f t="shared" ref="C3211" si="1261">C3213+C3212</f>
        <v>8000</v>
      </c>
      <c r="D3211" s="40">
        <f t="shared" ref="D3211" si="1262">D3213+D3212</f>
        <v>29000</v>
      </c>
      <c r="E3211" s="40">
        <f t="shared" ref="E3211" si="1263">E3213+E3212</f>
        <v>0</v>
      </c>
      <c r="F3211" s="152">
        <f t="shared" si="1254"/>
        <v>362.5</v>
      </c>
    </row>
    <row r="3212" spans="1:6" s="28" customFormat="1" x14ac:dyDescent="0.2">
      <c r="A3212" s="51">
        <v>511200</v>
      </c>
      <c r="B3212" s="44" t="s">
        <v>426</v>
      </c>
      <c r="C3212" s="53">
        <v>0</v>
      </c>
      <c r="D3212" s="45">
        <v>25000</v>
      </c>
      <c r="E3212" s="53">
        <v>0</v>
      </c>
      <c r="F3212" s="148">
        <v>0</v>
      </c>
    </row>
    <row r="3213" spans="1:6" s="28" customFormat="1" x14ac:dyDescent="0.2">
      <c r="A3213" s="51">
        <v>511300</v>
      </c>
      <c r="B3213" s="44" t="s">
        <v>427</v>
      </c>
      <c r="C3213" s="53">
        <v>8000</v>
      </c>
      <c r="D3213" s="45">
        <v>4000</v>
      </c>
      <c r="E3213" s="53">
        <v>0</v>
      </c>
      <c r="F3213" s="148">
        <f>D3213/C3213*100</f>
        <v>50</v>
      </c>
    </row>
    <row r="3214" spans="1:6" s="50" customFormat="1" x14ac:dyDescent="0.2">
      <c r="A3214" s="41">
        <v>516000</v>
      </c>
      <c r="B3214" s="46" t="s">
        <v>434</v>
      </c>
      <c r="C3214" s="40">
        <f t="shared" ref="C3214" si="1264">C3215</f>
        <v>2000</v>
      </c>
      <c r="D3214" s="40">
        <f>D3215</f>
        <v>2000</v>
      </c>
      <c r="E3214" s="40">
        <f t="shared" ref="E3214" si="1265">E3215</f>
        <v>0</v>
      </c>
      <c r="F3214" s="152">
        <f>D3214/C3214*100</f>
        <v>100</v>
      </c>
    </row>
    <row r="3215" spans="1:6" s="28" customFormat="1" x14ac:dyDescent="0.2">
      <c r="A3215" s="43">
        <v>516100</v>
      </c>
      <c r="B3215" s="44" t="s">
        <v>434</v>
      </c>
      <c r="C3215" s="53">
        <v>2000</v>
      </c>
      <c r="D3215" s="45">
        <v>2000</v>
      </c>
      <c r="E3215" s="53">
        <v>0</v>
      </c>
      <c r="F3215" s="148">
        <f>D3215/C3215*100</f>
        <v>100</v>
      </c>
    </row>
    <row r="3216" spans="1:6" s="50" customFormat="1" x14ac:dyDescent="0.2">
      <c r="A3216" s="41">
        <v>630000</v>
      </c>
      <c r="B3216" s="46" t="s">
        <v>464</v>
      </c>
      <c r="C3216" s="40">
        <f>C3217+C3219</f>
        <v>10000</v>
      </c>
      <c r="D3216" s="40">
        <f>D3217+D3219</f>
        <v>10000</v>
      </c>
      <c r="E3216" s="40">
        <f>E3217+E3219</f>
        <v>4000</v>
      </c>
      <c r="F3216" s="152">
        <f>D3216/C3216*100</f>
        <v>100</v>
      </c>
    </row>
    <row r="3217" spans="1:6" s="50" customFormat="1" x14ac:dyDescent="0.2">
      <c r="A3217" s="41">
        <v>631000</v>
      </c>
      <c r="B3217" s="46" t="s">
        <v>396</v>
      </c>
      <c r="C3217" s="40">
        <f>0+C3218</f>
        <v>0</v>
      </c>
      <c r="D3217" s="40">
        <f>0+D3218</f>
        <v>0</v>
      </c>
      <c r="E3217" s="40">
        <f>0+E3218</f>
        <v>4000</v>
      </c>
      <c r="F3217" s="152">
        <v>0</v>
      </c>
    </row>
    <row r="3218" spans="1:6" s="28" customFormat="1" x14ac:dyDescent="0.2">
      <c r="A3218" s="51">
        <v>631200</v>
      </c>
      <c r="B3218" s="44" t="s">
        <v>467</v>
      </c>
      <c r="C3218" s="53">
        <v>0</v>
      </c>
      <c r="D3218" s="45">
        <v>0</v>
      </c>
      <c r="E3218" s="53">
        <v>4000</v>
      </c>
      <c r="F3218" s="148">
        <v>0</v>
      </c>
    </row>
    <row r="3219" spans="1:6" s="50" customFormat="1" x14ac:dyDescent="0.2">
      <c r="A3219" s="41">
        <v>638000</v>
      </c>
      <c r="B3219" s="46" t="s">
        <v>397</v>
      </c>
      <c r="C3219" s="40">
        <f t="shared" ref="C3219" si="1266">C3220</f>
        <v>10000</v>
      </c>
      <c r="D3219" s="40">
        <f>D3220</f>
        <v>10000</v>
      </c>
      <c r="E3219" s="40">
        <f t="shared" ref="E3219" si="1267">E3220</f>
        <v>0</v>
      </c>
      <c r="F3219" s="152">
        <f>D3219/C3219*100</f>
        <v>100</v>
      </c>
    </row>
    <row r="3220" spans="1:6" s="28" customFormat="1" x14ac:dyDescent="0.2">
      <c r="A3220" s="43">
        <v>638100</v>
      </c>
      <c r="B3220" s="44" t="s">
        <v>469</v>
      </c>
      <c r="C3220" s="53">
        <v>10000</v>
      </c>
      <c r="D3220" s="45">
        <v>10000</v>
      </c>
      <c r="E3220" s="53">
        <v>0</v>
      </c>
      <c r="F3220" s="148">
        <f>D3220/C3220*100</f>
        <v>100</v>
      </c>
    </row>
    <row r="3221" spans="1:6" s="28" customFormat="1" x14ac:dyDescent="0.2">
      <c r="A3221" s="82"/>
      <c r="B3221" s="76" t="s">
        <v>646</v>
      </c>
      <c r="C3221" s="80">
        <f>C3193+C3210+C3216</f>
        <v>1513500</v>
      </c>
      <c r="D3221" s="80">
        <f>D3193+D3210+D3216</f>
        <v>1607400</v>
      </c>
      <c r="E3221" s="80">
        <f>E3193+E3210+E3216</f>
        <v>4000</v>
      </c>
      <c r="F3221" s="153">
        <f>D3221/C3221*100</f>
        <v>106.20416253716552</v>
      </c>
    </row>
    <row r="3222" spans="1:6" s="28" customFormat="1" x14ac:dyDescent="0.2">
      <c r="A3222" s="61"/>
      <c r="B3222" s="39"/>
      <c r="C3222" s="62"/>
      <c r="D3222" s="62"/>
      <c r="E3222" s="62"/>
      <c r="F3222" s="149"/>
    </row>
    <row r="3223" spans="1:6" s="28" customFormat="1" x14ac:dyDescent="0.2">
      <c r="A3223" s="38"/>
      <c r="B3223" s="39"/>
      <c r="C3223" s="62"/>
      <c r="D3223" s="62"/>
      <c r="E3223" s="62"/>
      <c r="F3223" s="149"/>
    </row>
    <row r="3224" spans="1:6" s="28" customFormat="1" x14ac:dyDescent="0.2">
      <c r="A3224" s="43" t="s">
        <v>626</v>
      </c>
      <c r="B3224" s="46"/>
      <c r="C3224" s="45"/>
      <c r="D3224" s="45"/>
      <c r="E3224" s="45"/>
      <c r="F3224" s="147"/>
    </row>
    <row r="3225" spans="1:6" s="28" customFormat="1" x14ac:dyDescent="0.2">
      <c r="A3225" s="43" t="s">
        <v>513</v>
      </c>
      <c r="B3225" s="46"/>
      <c r="C3225" s="45"/>
      <c r="D3225" s="45"/>
      <c r="E3225" s="45"/>
      <c r="F3225" s="147"/>
    </row>
    <row r="3226" spans="1:6" s="28" customFormat="1" x14ac:dyDescent="0.2">
      <c r="A3226" s="43" t="s">
        <v>566</v>
      </c>
      <c r="B3226" s="46"/>
      <c r="C3226" s="45"/>
      <c r="D3226" s="45"/>
      <c r="E3226" s="45"/>
      <c r="F3226" s="147"/>
    </row>
    <row r="3227" spans="1:6" s="28" customFormat="1" x14ac:dyDescent="0.2">
      <c r="A3227" s="43" t="s">
        <v>579</v>
      </c>
      <c r="B3227" s="46"/>
      <c r="C3227" s="45"/>
      <c r="D3227" s="45"/>
      <c r="E3227" s="45"/>
      <c r="F3227" s="147"/>
    </row>
    <row r="3228" spans="1:6" s="28" customFormat="1" x14ac:dyDescent="0.2">
      <c r="A3228" s="43"/>
      <c r="B3228" s="72"/>
      <c r="C3228" s="62"/>
      <c r="D3228" s="62"/>
      <c r="E3228" s="62"/>
      <c r="F3228" s="149"/>
    </row>
    <row r="3229" spans="1:6" s="28" customFormat="1" x14ac:dyDescent="0.2">
      <c r="A3229" s="41">
        <v>410000</v>
      </c>
      <c r="B3229" s="42" t="s">
        <v>357</v>
      </c>
      <c r="C3229" s="40">
        <f t="shared" ref="C3229" si="1268">C3230+C3235</f>
        <v>3452000</v>
      </c>
      <c r="D3229" s="40">
        <f t="shared" ref="D3229" si="1269">D3230+D3235</f>
        <v>3601000</v>
      </c>
      <c r="E3229" s="40">
        <f t="shared" ref="E3229" si="1270">E3230+E3235</f>
        <v>0</v>
      </c>
      <c r="F3229" s="152">
        <f t="shared" ref="F3229:F3250" si="1271">D3229/C3229*100</f>
        <v>104.31633835457706</v>
      </c>
    </row>
    <row r="3230" spans="1:6" s="28" customFormat="1" x14ac:dyDescent="0.2">
      <c r="A3230" s="41">
        <v>411000</v>
      </c>
      <c r="B3230" s="42" t="s">
        <v>474</v>
      </c>
      <c r="C3230" s="40">
        <f t="shared" ref="C3230" si="1272">SUM(C3231:C3234)</f>
        <v>3119200</v>
      </c>
      <c r="D3230" s="40">
        <f t="shared" ref="D3230" si="1273">SUM(D3231:D3234)</f>
        <v>3230000</v>
      </c>
      <c r="E3230" s="40">
        <f t="shared" ref="E3230" si="1274">SUM(E3231:E3234)</f>
        <v>0</v>
      </c>
      <c r="F3230" s="152">
        <f t="shared" si="1271"/>
        <v>103.55219286996666</v>
      </c>
    </row>
    <row r="3231" spans="1:6" s="28" customFormat="1" x14ac:dyDescent="0.2">
      <c r="A3231" s="43">
        <v>411100</v>
      </c>
      <c r="B3231" s="44" t="s">
        <v>358</v>
      </c>
      <c r="C3231" s="53">
        <v>2870000</v>
      </c>
      <c r="D3231" s="45">
        <v>2950000</v>
      </c>
      <c r="E3231" s="53">
        <v>0</v>
      </c>
      <c r="F3231" s="148">
        <f t="shared" si="1271"/>
        <v>102.78745644599303</v>
      </c>
    </row>
    <row r="3232" spans="1:6" s="28" customFormat="1" ht="40.5" x14ac:dyDescent="0.2">
      <c r="A3232" s="43">
        <v>411200</v>
      </c>
      <c r="B3232" s="44" t="s">
        <v>487</v>
      </c>
      <c r="C3232" s="53">
        <v>115500</v>
      </c>
      <c r="D3232" s="45">
        <v>130000</v>
      </c>
      <c r="E3232" s="53">
        <v>0</v>
      </c>
      <c r="F3232" s="148">
        <f t="shared" si="1271"/>
        <v>112.55411255411256</v>
      </c>
    </row>
    <row r="3233" spans="1:6" s="28" customFormat="1" ht="40.5" x14ac:dyDescent="0.2">
      <c r="A3233" s="43">
        <v>411300</v>
      </c>
      <c r="B3233" s="44" t="s">
        <v>359</v>
      </c>
      <c r="C3233" s="53">
        <v>110000</v>
      </c>
      <c r="D3233" s="45">
        <v>120000</v>
      </c>
      <c r="E3233" s="53">
        <v>0</v>
      </c>
      <c r="F3233" s="148">
        <f t="shared" si="1271"/>
        <v>109.09090909090908</v>
      </c>
    </row>
    <row r="3234" spans="1:6" s="28" customFormat="1" x14ac:dyDescent="0.2">
      <c r="A3234" s="43">
        <v>411400</v>
      </c>
      <c r="B3234" s="44" t="s">
        <v>360</v>
      </c>
      <c r="C3234" s="53">
        <v>23700</v>
      </c>
      <c r="D3234" s="45">
        <v>30000</v>
      </c>
      <c r="E3234" s="53">
        <v>0</v>
      </c>
      <c r="F3234" s="148">
        <f t="shared" si="1271"/>
        <v>126.58227848101266</v>
      </c>
    </row>
    <row r="3235" spans="1:6" s="28" customFormat="1" x14ac:dyDescent="0.2">
      <c r="A3235" s="41">
        <v>412000</v>
      </c>
      <c r="B3235" s="46" t="s">
        <v>479</v>
      </c>
      <c r="C3235" s="40">
        <f t="shared" ref="C3235" si="1275">SUM(C3236:C3246)</f>
        <v>332800</v>
      </c>
      <c r="D3235" s="40">
        <f t="shared" ref="D3235" si="1276">SUM(D3236:D3246)</f>
        <v>371000</v>
      </c>
      <c r="E3235" s="40">
        <f t="shared" ref="E3235" si="1277">SUM(E3236:E3246)</f>
        <v>0</v>
      </c>
      <c r="F3235" s="152">
        <f t="shared" si="1271"/>
        <v>111.47836538461537</v>
      </c>
    </row>
    <row r="3236" spans="1:6" s="28" customFormat="1" ht="40.5" x14ac:dyDescent="0.2">
      <c r="A3236" s="43">
        <v>412200</v>
      </c>
      <c r="B3236" s="44" t="s">
        <v>488</v>
      </c>
      <c r="C3236" s="53">
        <v>200000</v>
      </c>
      <c r="D3236" s="45">
        <v>230000</v>
      </c>
      <c r="E3236" s="53">
        <v>0</v>
      </c>
      <c r="F3236" s="148">
        <f t="shared" si="1271"/>
        <v>114.99999999999999</v>
      </c>
    </row>
    <row r="3237" spans="1:6" s="28" customFormat="1" x14ac:dyDescent="0.2">
      <c r="A3237" s="43">
        <v>412300</v>
      </c>
      <c r="B3237" s="44" t="s">
        <v>362</v>
      </c>
      <c r="C3237" s="53">
        <v>42000</v>
      </c>
      <c r="D3237" s="45">
        <v>45000</v>
      </c>
      <c r="E3237" s="53">
        <v>0</v>
      </c>
      <c r="F3237" s="148">
        <f t="shared" si="1271"/>
        <v>107.14285714285714</v>
      </c>
    </row>
    <row r="3238" spans="1:6" s="28" customFormat="1" x14ac:dyDescent="0.2">
      <c r="A3238" s="43">
        <v>412500</v>
      </c>
      <c r="B3238" s="44" t="s">
        <v>364</v>
      </c>
      <c r="C3238" s="53">
        <v>9000</v>
      </c>
      <c r="D3238" s="45">
        <v>9000</v>
      </c>
      <c r="E3238" s="53">
        <v>0</v>
      </c>
      <c r="F3238" s="148">
        <f t="shared" si="1271"/>
        <v>100</v>
      </c>
    </row>
    <row r="3239" spans="1:6" s="28" customFormat="1" x14ac:dyDescent="0.2">
      <c r="A3239" s="43">
        <v>412600</v>
      </c>
      <c r="B3239" s="44" t="s">
        <v>489</v>
      </c>
      <c r="C3239" s="53">
        <v>9000</v>
      </c>
      <c r="D3239" s="45">
        <v>9000</v>
      </c>
      <c r="E3239" s="53">
        <v>0</v>
      </c>
      <c r="F3239" s="148">
        <f t="shared" si="1271"/>
        <v>100</v>
      </c>
    </row>
    <row r="3240" spans="1:6" s="28" customFormat="1" x14ac:dyDescent="0.2">
      <c r="A3240" s="43">
        <v>412700</v>
      </c>
      <c r="B3240" s="44" t="s">
        <v>476</v>
      </c>
      <c r="C3240" s="53">
        <v>21700</v>
      </c>
      <c r="D3240" s="45">
        <v>25000</v>
      </c>
      <c r="E3240" s="53">
        <v>0</v>
      </c>
      <c r="F3240" s="148">
        <f t="shared" si="1271"/>
        <v>115.2073732718894</v>
      </c>
    </row>
    <row r="3241" spans="1:6" s="28" customFormat="1" x14ac:dyDescent="0.2">
      <c r="A3241" s="43">
        <v>412900</v>
      </c>
      <c r="B3241" s="48" t="s">
        <v>888</v>
      </c>
      <c r="C3241" s="53">
        <v>2000</v>
      </c>
      <c r="D3241" s="45">
        <v>2000</v>
      </c>
      <c r="E3241" s="53">
        <v>0</v>
      </c>
      <c r="F3241" s="148">
        <f t="shared" si="1271"/>
        <v>100</v>
      </c>
    </row>
    <row r="3242" spans="1:6" s="28" customFormat="1" x14ac:dyDescent="0.2">
      <c r="A3242" s="43">
        <v>412900</v>
      </c>
      <c r="B3242" s="48" t="s">
        <v>703</v>
      </c>
      <c r="C3242" s="53">
        <v>36000</v>
      </c>
      <c r="D3242" s="45">
        <v>36000</v>
      </c>
      <c r="E3242" s="53">
        <v>0</v>
      </c>
      <c r="F3242" s="148">
        <f t="shared" si="1271"/>
        <v>100</v>
      </c>
    </row>
    <row r="3243" spans="1:6" s="28" customFormat="1" x14ac:dyDescent="0.2">
      <c r="A3243" s="43">
        <v>412900</v>
      </c>
      <c r="B3243" s="48" t="s">
        <v>721</v>
      </c>
      <c r="C3243" s="53">
        <v>1100</v>
      </c>
      <c r="D3243" s="45">
        <v>1000</v>
      </c>
      <c r="E3243" s="53">
        <v>0</v>
      </c>
      <c r="F3243" s="148">
        <f t="shared" si="1271"/>
        <v>90.909090909090907</v>
      </c>
    </row>
    <row r="3244" spans="1:6" s="28" customFormat="1" x14ac:dyDescent="0.2">
      <c r="A3244" s="43">
        <v>412900</v>
      </c>
      <c r="B3244" s="48" t="s">
        <v>722</v>
      </c>
      <c r="C3244" s="53">
        <v>5000</v>
      </c>
      <c r="D3244" s="45">
        <v>5000</v>
      </c>
      <c r="E3244" s="53">
        <v>0</v>
      </c>
      <c r="F3244" s="148">
        <f t="shared" si="1271"/>
        <v>100</v>
      </c>
    </row>
    <row r="3245" spans="1:6" s="28" customFormat="1" x14ac:dyDescent="0.2">
      <c r="A3245" s="43">
        <v>412900</v>
      </c>
      <c r="B3245" s="48" t="s">
        <v>723</v>
      </c>
      <c r="C3245" s="53">
        <v>5000</v>
      </c>
      <c r="D3245" s="45">
        <v>7000</v>
      </c>
      <c r="E3245" s="53">
        <v>0</v>
      </c>
      <c r="F3245" s="148">
        <f t="shared" si="1271"/>
        <v>140</v>
      </c>
    </row>
    <row r="3246" spans="1:6" s="28" customFormat="1" x14ac:dyDescent="0.2">
      <c r="A3246" s="43">
        <v>412900</v>
      </c>
      <c r="B3246" s="44" t="s">
        <v>705</v>
      </c>
      <c r="C3246" s="53">
        <v>2000</v>
      </c>
      <c r="D3246" s="45">
        <v>2000</v>
      </c>
      <c r="E3246" s="53">
        <v>0</v>
      </c>
      <c r="F3246" s="148">
        <f t="shared" si="1271"/>
        <v>100</v>
      </c>
    </row>
    <row r="3247" spans="1:6" s="28" customFormat="1" x14ac:dyDescent="0.2">
      <c r="A3247" s="41">
        <v>510000</v>
      </c>
      <c r="B3247" s="46" t="s">
        <v>423</v>
      </c>
      <c r="C3247" s="40">
        <f t="shared" ref="C3247" si="1278">C3248</f>
        <v>10000</v>
      </c>
      <c r="D3247" s="40">
        <f>D3248</f>
        <v>40000</v>
      </c>
      <c r="E3247" s="40">
        <f t="shared" ref="E3247" si="1279">E3248</f>
        <v>0</v>
      </c>
      <c r="F3247" s="152">
        <f t="shared" si="1271"/>
        <v>400</v>
      </c>
    </row>
    <row r="3248" spans="1:6" s="28" customFormat="1" x14ac:dyDescent="0.2">
      <c r="A3248" s="41">
        <v>511000</v>
      </c>
      <c r="B3248" s="46" t="s">
        <v>424</v>
      </c>
      <c r="C3248" s="40">
        <f>SUM(C3249:C3249)</f>
        <v>10000</v>
      </c>
      <c r="D3248" s="40">
        <f>SUM(D3249:D3249)</f>
        <v>40000</v>
      </c>
      <c r="E3248" s="40">
        <f>SUM(E3249:E3249)</f>
        <v>0</v>
      </c>
      <c r="F3248" s="152">
        <f t="shared" si="1271"/>
        <v>400</v>
      </c>
    </row>
    <row r="3249" spans="1:6" s="28" customFormat="1" x14ac:dyDescent="0.2">
      <c r="A3249" s="43">
        <v>511300</v>
      </c>
      <c r="B3249" s="44" t="s">
        <v>427</v>
      </c>
      <c r="C3249" s="53">
        <v>10000</v>
      </c>
      <c r="D3249" s="45">
        <v>40000</v>
      </c>
      <c r="E3249" s="53">
        <v>0</v>
      </c>
      <c r="F3249" s="148">
        <f t="shared" si="1271"/>
        <v>400</v>
      </c>
    </row>
    <row r="3250" spans="1:6" s="50" customFormat="1" x14ac:dyDescent="0.2">
      <c r="A3250" s="41">
        <v>630000</v>
      </c>
      <c r="B3250" s="46" t="s">
        <v>464</v>
      </c>
      <c r="C3250" s="40">
        <f>C3251+C3253</f>
        <v>140000</v>
      </c>
      <c r="D3250" s="40">
        <f>D3251+D3253</f>
        <v>140000</v>
      </c>
      <c r="E3250" s="40">
        <f>E3251+E3253</f>
        <v>7400000</v>
      </c>
      <c r="F3250" s="152">
        <f t="shared" si="1271"/>
        <v>100</v>
      </c>
    </row>
    <row r="3251" spans="1:6" s="50" customFormat="1" x14ac:dyDescent="0.2">
      <c r="A3251" s="41">
        <v>631000</v>
      </c>
      <c r="B3251" s="46" t="s">
        <v>396</v>
      </c>
      <c r="C3251" s="40">
        <f>0+C3252</f>
        <v>0</v>
      </c>
      <c r="D3251" s="40">
        <f>0+D3252</f>
        <v>0</v>
      </c>
      <c r="E3251" s="40">
        <f>0+E3252</f>
        <v>7400000</v>
      </c>
      <c r="F3251" s="152">
        <v>0</v>
      </c>
    </row>
    <row r="3252" spans="1:6" s="28" customFormat="1" x14ac:dyDescent="0.2">
      <c r="A3252" s="51">
        <v>631200</v>
      </c>
      <c r="B3252" s="44" t="s">
        <v>467</v>
      </c>
      <c r="C3252" s="53">
        <v>0</v>
      </c>
      <c r="D3252" s="45">
        <v>0</v>
      </c>
      <c r="E3252" s="53">
        <v>7400000</v>
      </c>
      <c r="F3252" s="148">
        <v>0</v>
      </c>
    </row>
    <row r="3253" spans="1:6" s="50" customFormat="1" x14ac:dyDescent="0.2">
      <c r="A3253" s="41">
        <v>638000</v>
      </c>
      <c r="B3253" s="46" t="s">
        <v>397</v>
      </c>
      <c r="C3253" s="40">
        <f t="shared" ref="C3253" si="1280">C3254</f>
        <v>140000</v>
      </c>
      <c r="D3253" s="40">
        <f>D3254</f>
        <v>140000</v>
      </c>
      <c r="E3253" s="40">
        <f t="shared" ref="E3253" si="1281">E3254</f>
        <v>0</v>
      </c>
      <c r="F3253" s="152">
        <f>D3253/C3253*100</f>
        <v>100</v>
      </c>
    </row>
    <row r="3254" spans="1:6" s="28" customFormat="1" x14ac:dyDescent="0.2">
      <c r="A3254" s="43">
        <v>638100</v>
      </c>
      <c r="B3254" s="44" t="s">
        <v>469</v>
      </c>
      <c r="C3254" s="53">
        <v>140000</v>
      </c>
      <c r="D3254" s="45">
        <v>140000</v>
      </c>
      <c r="E3254" s="53">
        <v>0</v>
      </c>
      <c r="F3254" s="148">
        <f>D3254/C3254*100</f>
        <v>100</v>
      </c>
    </row>
    <row r="3255" spans="1:6" s="28" customFormat="1" x14ac:dyDescent="0.2">
      <c r="A3255" s="82"/>
      <c r="B3255" s="76" t="s">
        <v>646</v>
      </c>
      <c r="C3255" s="80">
        <f>C3229+C3247+C3250</f>
        <v>3602000</v>
      </c>
      <c r="D3255" s="80">
        <f>D3229+D3247+D3250</f>
        <v>3781000</v>
      </c>
      <c r="E3255" s="80">
        <f>E3229+E3247+E3250</f>
        <v>7400000</v>
      </c>
      <c r="F3255" s="153">
        <f>D3255/C3255*100</f>
        <v>104.9694614103276</v>
      </c>
    </row>
    <row r="3256" spans="1:6" s="28" customFormat="1" x14ac:dyDescent="0.2">
      <c r="A3256" s="38"/>
      <c r="B3256" s="44"/>
      <c r="C3256" s="45"/>
      <c r="D3256" s="45"/>
      <c r="E3256" s="45"/>
      <c r="F3256" s="147"/>
    </row>
    <row r="3257" spans="1:6" s="28" customFormat="1" x14ac:dyDescent="0.2">
      <c r="A3257" s="38"/>
      <c r="B3257" s="39"/>
      <c r="C3257" s="62"/>
      <c r="D3257" s="62"/>
      <c r="E3257" s="62"/>
      <c r="F3257" s="149"/>
    </row>
    <row r="3258" spans="1:6" s="28" customFormat="1" x14ac:dyDescent="0.2">
      <c r="A3258" s="43" t="s">
        <v>627</v>
      </c>
      <c r="B3258" s="46"/>
      <c r="C3258" s="45"/>
      <c r="D3258" s="45"/>
      <c r="E3258" s="45"/>
      <c r="F3258" s="147"/>
    </row>
    <row r="3259" spans="1:6" s="28" customFormat="1" x14ac:dyDescent="0.2">
      <c r="A3259" s="43" t="s">
        <v>513</v>
      </c>
      <c r="B3259" s="46"/>
      <c r="C3259" s="45"/>
      <c r="D3259" s="45"/>
      <c r="E3259" s="45"/>
      <c r="F3259" s="147"/>
    </row>
    <row r="3260" spans="1:6" s="28" customFormat="1" x14ac:dyDescent="0.2">
      <c r="A3260" s="43" t="s">
        <v>567</v>
      </c>
      <c r="B3260" s="46"/>
      <c r="C3260" s="45"/>
      <c r="D3260" s="45"/>
      <c r="E3260" s="45"/>
      <c r="F3260" s="147"/>
    </row>
    <row r="3261" spans="1:6" s="28" customFormat="1" x14ac:dyDescent="0.2">
      <c r="A3261" s="43" t="s">
        <v>579</v>
      </c>
      <c r="B3261" s="46"/>
      <c r="C3261" s="45"/>
      <c r="D3261" s="45"/>
      <c r="E3261" s="45"/>
      <c r="F3261" s="147"/>
    </row>
    <row r="3262" spans="1:6" s="28" customFormat="1" x14ac:dyDescent="0.2">
      <c r="A3262" s="43"/>
      <c r="B3262" s="72"/>
      <c r="C3262" s="62"/>
      <c r="D3262" s="62"/>
      <c r="E3262" s="62"/>
      <c r="F3262" s="149"/>
    </row>
    <row r="3263" spans="1:6" s="28" customFormat="1" x14ac:dyDescent="0.2">
      <c r="A3263" s="41">
        <v>410000</v>
      </c>
      <c r="B3263" s="42" t="s">
        <v>357</v>
      </c>
      <c r="C3263" s="40">
        <f>C3264+C3269+C3281</f>
        <v>1035000</v>
      </c>
      <c r="D3263" s="40">
        <f>D3264+D3269+D3281</f>
        <v>1092800</v>
      </c>
      <c r="E3263" s="40">
        <f>E3264+E3269+E3281</f>
        <v>0</v>
      </c>
      <c r="F3263" s="152">
        <f t="shared" ref="F3263:F3285" si="1282">D3263/C3263*100</f>
        <v>105.58454106280193</v>
      </c>
    </row>
    <row r="3264" spans="1:6" s="28" customFormat="1" x14ac:dyDescent="0.2">
      <c r="A3264" s="41">
        <v>411000</v>
      </c>
      <c r="B3264" s="42" t="s">
        <v>474</v>
      </c>
      <c r="C3264" s="40">
        <f t="shared" ref="C3264" si="1283">SUM(C3265:C3268)</f>
        <v>904200</v>
      </c>
      <c r="D3264" s="40">
        <f t="shared" ref="D3264" si="1284">SUM(D3265:D3268)</f>
        <v>960000</v>
      </c>
      <c r="E3264" s="40">
        <f t="shared" ref="E3264" si="1285">SUM(E3265:E3268)</f>
        <v>0</v>
      </c>
      <c r="F3264" s="152">
        <f t="shared" si="1282"/>
        <v>106.17120106171201</v>
      </c>
    </row>
    <row r="3265" spans="1:6" s="28" customFormat="1" x14ac:dyDescent="0.2">
      <c r="A3265" s="43">
        <v>411100</v>
      </c>
      <c r="B3265" s="44" t="s">
        <v>358</v>
      </c>
      <c r="C3265" s="53">
        <v>830000</v>
      </c>
      <c r="D3265" s="45">
        <v>870000</v>
      </c>
      <c r="E3265" s="53">
        <v>0</v>
      </c>
      <c r="F3265" s="148">
        <f t="shared" si="1282"/>
        <v>104.81927710843372</v>
      </c>
    </row>
    <row r="3266" spans="1:6" s="28" customFormat="1" ht="40.5" x14ac:dyDescent="0.2">
      <c r="A3266" s="43">
        <v>411200</v>
      </c>
      <c r="B3266" s="44" t="s">
        <v>487</v>
      </c>
      <c r="C3266" s="53">
        <v>39600</v>
      </c>
      <c r="D3266" s="45">
        <v>50000</v>
      </c>
      <c r="E3266" s="53">
        <v>0</v>
      </c>
      <c r="F3266" s="148">
        <f t="shared" si="1282"/>
        <v>126.26262626262626</v>
      </c>
    </row>
    <row r="3267" spans="1:6" s="28" customFormat="1" ht="40.5" x14ac:dyDescent="0.2">
      <c r="A3267" s="43">
        <v>411300</v>
      </c>
      <c r="B3267" s="44" t="s">
        <v>359</v>
      </c>
      <c r="C3267" s="53">
        <v>19600</v>
      </c>
      <c r="D3267" s="45">
        <v>25000</v>
      </c>
      <c r="E3267" s="53">
        <v>0</v>
      </c>
      <c r="F3267" s="148">
        <f t="shared" si="1282"/>
        <v>127.55102040816327</v>
      </c>
    </row>
    <row r="3268" spans="1:6" s="28" customFormat="1" x14ac:dyDescent="0.2">
      <c r="A3268" s="43">
        <v>411400</v>
      </c>
      <c r="B3268" s="44" t="s">
        <v>360</v>
      </c>
      <c r="C3268" s="53">
        <v>15000</v>
      </c>
      <c r="D3268" s="45">
        <v>15000</v>
      </c>
      <c r="E3268" s="53">
        <v>0</v>
      </c>
      <c r="F3268" s="148">
        <f t="shared" si="1282"/>
        <v>100</v>
      </c>
    </row>
    <row r="3269" spans="1:6" s="28" customFormat="1" x14ac:dyDescent="0.2">
      <c r="A3269" s="41">
        <v>412000</v>
      </c>
      <c r="B3269" s="46" t="s">
        <v>479</v>
      </c>
      <c r="C3269" s="40">
        <f>SUM(C3270:C3280)</f>
        <v>130300</v>
      </c>
      <c r="D3269" s="40">
        <f>SUM(D3270:D3280)</f>
        <v>132300</v>
      </c>
      <c r="E3269" s="40">
        <f>SUM(E3270:E3280)</f>
        <v>0</v>
      </c>
      <c r="F3269" s="152">
        <f t="shared" si="1282"/>
        <v>101.53491941673063</v>
      </c>
    </row>
    <row r="3270" spans="1:6" s="28" customFormat="1" ht="40.5" x14ac:dyDescent="0.2">
      <c r="A3270" s="43">
        <v>412200</v>
      </c>
      <c r="B3270" s="44" t="s">
        <v>488</v>
      </c>
      <c r="C3270" s="53">
        <v>86000</v>
      </c>
      <c r="D3270" s="45">
        <v>87000</v>
      </c>
      <c r="E3270" s="53">
        <v>0</v>
      </c>
      <c r="F3270" s="148">
        <f t="shared" si="1282"/>
        <v>101.16279069767442</v>
      </c>
    </row>
    <row r="3271" spans="1:6" s="28" customFormat="1" x14ac:dyDescent="0.2">
      <c r="A3271" s="43">
        <v>412300</v>
      </c>
      <c r="B3271" s="44" t="s">
        <v>362</v>
      </c>
      <c r="C3271" s="53">
        <v>15000</v>
      </c>
      <c r="D3271" s="45">
        <v>16000</v>
      </c>
      <c r="E3271" s="53">
        <v>0</v>
      </c>
      <c r="F3271" s="148">
        <f t="shared" si="1282"/>
        <v>106.66666666666667</v>
      </c>
    </row>
    <row r="3272" spans="1:6" s="28" customFormat="1" x14ac:dyDescent="0.2">
      <c r="A3272" s="43">
        <v>412500</v>
      </c>
      <c r="B3272" s="44" t="s">
        <v>364</v>
      </c>
      <c r="C3272" s="53">
        <v>4000</v>
      </c>
      <c r="D3272" s="45">
        <v>4000</v>
      </c>
      <c r="E3272" s="53">
        <v>0</v>
      </c>
      <c r="F3272" s="148">
        <f t="shared" si="1282"/>
        <v>100</v>
      </c>
    </row>
    <row r="3273" spans="1:6" s="28" customFormat="1" x14ac:dyDescent="0.2">
      <c r="A3273" s="43">
        <v>412600</v>
      </c>
      <c r="B3273" s="44" t="s">
        <v>489</v>
      </c>
      <c r="C3273" s="53">
        <v>3999.9999999999995</v>
      </c>
      <c r="D3273" s="45">
        <v>3999.9999999999995</v>
      </c>
      <c r="E3273" s="53">
        <v>0</v>
      </c>
      <c r="F3273" s="148">
        <f t="shared" si="1282"/>
        <v>100</v>
      </c>
    </row>
    <row r="3274" spans="1:6" s="28" customFormat="1" x14ac:dyDescent="0.2">
      <c r="A3274" s="43">
        <v>412700</v>
      </c>
      <c r="B3274" s="44" t="s">
        <v>476</v>
      </c>
      <c r="C3274" s="53">
        <v>15000</v>
      </c>
      <c r="D3274" s="45">
        <v>15000</v>
      </c>
      <c r="E3274" s="53">
        <v>0</v>
      </c>
      <c r="F3274" s="148">
        <f t="shared" si="1282"/>
        <v>100</v>
      </c>
    </row>
    <row r="3275" spans="1:6" s="28" customFormat="1" x14ac:dyDescent="0.2">
      <c r="A3275" s="43">
        <v>412900</v>
      </c>
      <c r="B3275" s="48" t="s">
        <v>888</v>
      </c>
      <c r="C3275" s="53">
        <v>900</v>
      </c>
      <c r="D3275" s="45">
        <v>900</v>
      </c>
      <c r="E3275" s="53">
        <v>0</v>
      </c>
      <c r="F3275" s="148">
        <f t="shared" si="1282"/>
        <v>100</v>
      </c>
    </row>
    <row r="3276" spans="1:6" s="28" customFormat="1" x14ac:dyDescent="0.2">
      <c r="A3276" s="43">
        <v>412900</v>
      </c>
      <c r="B3276" s="48" t="s">
        <v>703</v>
      </c>
      <c r="C3276" s="53">
        <v>2000</v>
      </c>
      <c r="D3276" s="45">
        <v>2000</v>
      </c>
      <c r="E3276" s="53">
        <v>0</v>
      </c>
      <c r="F3276" s="148">
        <f t="shared" si="1282"/>
        <v>100</v>
      </c>
    </row>
    <row r="3277" spans="1:6" s="28" customFormat="1" x14ac:dyDescent="0.2">
      <c r="A3277" s="43">
        <v>412900</v>
      </c>
      <c r="B3277" s="48" t="s">
        <v>721</v>
      </c>
      <c r="C3277" s="53">
        <v>1000</v>
      </c>
      <c r="D3277" s="45">
        <v>1000</v>
      </c>
      <c r="E3277" s="53">
        <v>0</v>
      </c>
      <c r="F3277" s="148">
        <f t="shared" si="1282"/>
        <v>100</v>
      </c>
    </row>
    <row r="3278" spans="1:6" s="28" customFormat="1" x14ac:dyDescent="0.2">
      <c r="A3278" s="43">
        <v>412900</v>
      </c>
      <c r="B3278" s="48" t="s">
        <v>722</v>
      </c>
      <c r="C3278" s="53">
        <v>800</v>
      </c>
      <c r="D3278" s="45">
        <v>800</v>
      </c>
      <c r="E3278" s="53">
        <v>0</v>
      </c>
      <c r="F3278" s="148">
        <f t="shared" si="1282"/>
        <v>100</v>
      </c>
    </row>
    <row r="3279" spans="1:6" s="28" customFormat="1" x14ac:dyDescent="0.2">
      <c r="A3279" s="43">
        <v>412900</v>
      </c>
      <c r="B3279" s="48" t="s">
        <v>723</v>
      </c>
      <c r="C3279" s="53">
        <v>1500</v>
      </c>
      <c r="D3279" s="45">
        <v>1500</v>
      </c>
      <c r="E3279" s="53">
        <v>0</v>
      </c>
      <c r="F3279" s="148">
        <f t="shared" si="1282"/>
        <v>100</v>
      </c>
    </row>
    <row r="3280" spans="1:6" s="28" customFormat="1" x14ac:dyDescent="0.2">
      <c r="A3280" s="43">
        <v>412900</v>
      </c>
      <c r="B3280" s="44" t="s">
        <v>705</v>
      </c>
      <c r="C3280" s="53">
        <v>100.00000000000001</v>
      </c>
      <c r="D3280" s="45">
        <v>100.00000000000001</v>
      </c>
      <c r="E3280" s="53">
        <v>0</v>
      </c>
      <c r="F3280" s="148">
        <f t="shared" si="1282"/>
        <v>100</v>
      </c>
    </row>
    <row r="3281" spans="1:6" s="50" customFormat="1" x14ac:dyDescent="0.2">
      <c r="A3281" s="41">
        <v>413000</v>
      </c>
      <c r="B3281" s="46" t="s">
        <v>480</v>
      </c>
      <c r="C3281" s="40">
        <f t="shared" ref="C3281" si="1286">C3282</f>
        <v>500</v>
      </c>
      <c r="D3281" s="40">
        <f>D3282</f>
        <v>500</v>
      </c>
      <c r="E3281" s="40">
        <f t="shared" ref="E3281" si="1287">E3282</f>
        <v>0</v>
      </c>
      <c r="F3281" s="152">
        <f t="shared" si="1282"/>
        <v>100</v>
      </c>
    </row>
    <row r="3282" spans="1:6" s="28" customFormat="1" x14ac:dyDescent="0.2">
      <c r="A3282" s="43">
        <v>413900</v>
      </c>
      <c r="B3282" s="44" t="s">
        <v>369</v>
      </c>
      <c r="C3282" s="53">
        <v>500</v>
      </c>
      <c r="D3282" s="45">
        <v>500</v>
      </c>
      <c r="E3282" s="53">
        <v>0</v>
      </c>
      <c r="F3282" s="148">
        <f t="shared" si="1282"/>
        <v>100</v>
      </c>
    </row>
    <row r="3283" spans="1:6" s="28" customFormat="1" x14ac:dyDescent="0.2">
      <c r="A3283" s="41">
        <v>510000</v>
      </c>
      <c r="B3283" s="46" t="s">
        <v>423</v>
      </c>
      <c r="C3283" s="40">
        <f>C3284+0</f>
        <v>5000</v>
      </c>
      <c r="D3283" s="40">
        <f>D3284+0+D3286</f>
        <v>10000</v>
      </c>
      <c r="E3283" s="40">
        <f>E3284+0</f>
        <v>0</v>
      </c>
      <c r="F3283" s="152">
        <f t="shared" si="1282"/>
        <v>200</v>
      </c>
    </row>
    <row r="3284" spans="1:6" s="28" customFormat="1" x14ac:dyDescent="0.2">
      <c r="A3284" s="41">
        <v>511000</v>
      </c>
      <c r="B3284" s="46" t="s">
        <v>424</v>
      </c>
      <c r="C3284" s="40">
        <f>SUM(C3285:C3285)</f>
        <v>5000</v>
      </c>
      <c r="D3284" s="40">
        <f>SUM(D3285:D3285)</f>
        <v>10000</v>
      </c>
      <c r="E3284" s="40">
        <f>SUM(E3285:E3285)</f>
        <v>0</v>
      </c>
      <c r="F3284" s="152">
        <f t="shared" si="1282"/>
        <v>200</v>
      </c>
    </row>
    <row r="3285" spans="1:6" s="28" customFormat="1" x14ac:dyDescent="0.2">
      <c r="A3285" s="43">
        <v>511300</v>
      </c>
      <c r="B3285" s="44" t="s">
        <v>427</v>
      </c>
      <c r="C3285" s="53">
        <v>5000</v>
      </c>
      <c r="D3285" s="45">
        <v>10000</v>
      </c>
      <c r="E3285" s="53">
        <v>0</v>
      </c>
      <c r="F3285" s="148">
        <f t="shared" si="1282"/>
        <v>200</v>
      </c>
    </row>
    <row r="3286" spans="1:6" s="50" customFormat="1" x14ac:dyDescent="0.2">
      <c r="A3286" s="41">
        <v>513000</v>
      </c>
      <c r="B3286" s="46" t="s">
        <v>432</v>
      </c>
      <c r="C3286" s="74"/>
      <c r="D3286" s="40">
        <f>0</f>
        <v>0</v>
      </c>
      <c r="E3286" s="74"/>
      <c r="F3286" s="152">
        <v>0</v>
      </c>
    </row>
    <row r="3287" spans="1:6" s="50" customFormat="1" x14ac:dyDescent="0.2">
      <c r="A3287" s="41">
        <v>630000</v>
      </c>
      <c r="B3287" s="46" t="s">
        <v>464</v>
      </c>
      <c r="C3287" s="40">
        <f>C3288+C3290</f>
        <v>19999.999999999996</v>
      </c>
      <c r="D3287" s="40">
        <f>D3288+D3290</f>
        <v>20000</v>
      </c>
      <c r="E3287" s="40">
        <f>E3288+E3290</f>
        <v>1800000</v>
      </c>
      <c r="F3287" s="152">
        <f>D3287/C3287*100</f>
        <v>100.00000000000003</v>
      </c>
    </row>
    <row r="3288" spans="1:6" s="50" customFormat="1" x14ac:dyDescent="0.2">
      <c r="A3288" s="41">
        <v>631000</v>
      </c>
      <c r="B3288" s="46" t="s">
        <v>396</v>
      </c>
      <c r="C3288" s="40">
        <f>0+C3289</f>
        <v>0</v>
      </c>
      <c r="D3288" s="40">
        <f>0+D3289</f>
        <v>0</v>
      </c>
      <c r="E3288" s="40">
        <f>0+E3289</f>
        <v>1800000</v>
      </c>
      <c r="F3288" s="152">
        <v>0</v>
      </c>
    </row>
    <row r="3289" spans="1:6" s="28" customFormat="1" x14ac:dyDescent="0.2">
      <c r="A3289" s="51">
        <v>631200</v>
      </c>
      <c r="B3289" s="44" t="s">
        <v>467</v>
      </c>
      <c r="C3289" s="53">
        <v>0</v>
      </c>
      <c r="D3289" s="45">
        <v>0</v>
      </c>
      <c r="E3289" s="53">
        <v>1800000</v>
      </c>
      <c r="F3289" s="148">
        <v>0</v>
      </c>
    </row>
    <row r="3290" spans="1:6" s="50" customFormat="1" x14ac:dyDescent="0.2">
      <c r="A3290" s="41">
        <v>638000</v>
      </c>
      <c r="B3290" s="46" t="s">
        <v>397</v>
      </c>
      <c r="C3290" s="40">
        <f t="shared" ref="C3290" si="1288">C3291</f>
        <v>19999.999999999996</v>
      </c>
      <c r="D3290" s="40">
        <f>D3291</f>
        <v>20000</v>
      </c>
      <c r="E3290" s="40">
        <f t="shared" ref="E3290" si="1289">E3291</f>
        <v>0</v>
      </c>
      <c r="F3290" s="152">
        <f>D3290/C3290*100</f>
        <v>100.00000000000003</v>
      </c>
    </row>
    <row r="3291" spans="1:6" s="28" customFormat="1" x14ac:dyDescent="0.2">
      <c r="A3291" s="43">
        <v>638100</v>
      </c>
      <c r="B3291" s="44" t="s">
        <v>469</v>
      </c>
      <c r="C3291" s="53">
        <v>19999.999999999996</v>
      </c>
      <c r="D3291" s="45">
        <v>20000</v>
      </c>
      <c r="E3291" s="53">
        <v>0</v>
      </c>
      <c r="F3291" s="148">
        <f>D3291/C3291*100</f>
        <v>100.00000000000003</v>
      </c>
    </row>
    <row r="3292" spans="1:6" s="28" customFormat="1" x14ac:dyDescent="0.2">
      <c r="A3292" s="82"/>
      <c r="B3292" s="76" t="s">
        <v>646</v>
      </c>
      <c r="C3292" s="80">
        <f>C3263+C3283+C3287</f>
        <v>1060000</v>
      </c>
      <c r="D3292" s="80">
        <f>D3263+D3283+D3287</f>
        <v>1122800</v>
      </c>
      <c r="E3292" s="80">
        <f>E3263+E3283+E3287</f>
        <v>1800000</v>
      </c>
      <c r="F3292" s="153">
        <f>D3292/C3292*100</f>
        <v>105.9245283018868</v>
      </c>
    </row>
    <row r="3293" spans="1:6" s="28" customFormat="1" x14ac:dyDescent="0.2">
      <c r="A3293" s="38"/>
      <c r="B3293" s="44"/>
      <c r="C3293" s="45"/>
      <c r="D3293" s="45"/>
      <c r="E3293" s="45"/>
      <c r="F3293" s="147"/>
    </row>
    <row r="3294" spans="1:6" s="28" customFormat="1" x14ac:dyDescent="0.2">
      <c r="A3294" s="38"/>
      <c r="B3294" s="39"/>
      <c r="C3294" s="62"/>
      <c r="D3294" s="62"/>
      <c r="E3294" s="62"/>
      <c r="F3294" s="149"/>
    </row>
    <row r="3295" spans="1:6" s="28" customFormat="1" x14ac:dyDescent="0.2">
      <c r="A3295" s="43" t="s">
        <v>628</v>
      </c>
      <c r="B3295" s="46"/>
      <c r="C3295" s="45"/>
      <c r="D3295" s="45"/>
      <c r="E3295" s="45"/>
      <c r="F3295" s="147"/>
    </row>
    <row r="3296" spans="1:6" s="28" customFormat="1" x14ac:dyDescent="0.2">
      <c r="A3296" s="43" t="s">
        <v>513</v>
      </c>
      <c r="B3296" s="46"/>
      <c r="C3296" s="45"/>
      <c r="D3296" s="45"/>
      <c r="E3296" s="45"/>
      <c r="F3296" s="147"/>
    </row>
    <row r="3297" spans="1:6" s="28" customFormat="1" x14ac:dyDescent="0.2">
      <c r="A3297" s="43" t="s">
        <v>568</v>
      </c>
      <c r="B3297" s="46"/>
      <c r="C3297" s="45"/>
      <c r="D3297" s="45"/>
      <c r="E3297" s="45"/>
      <c r="F3297" s="147"/>
    </row>
    <row r="3298" spans="1:6" s="28" customFormat="1" x14ac:dyDescent="0.2">
      <c r="A3298" s="43" t="s">
        <v>579</v>
      </c>
      <c r="B3298" s="46"/>
      <c r="C3298" s="45"/>
      <c r="D3298" s="45"/>
      <c r="E3298" s="45"/>
      <c r="F3298" s="147"/>
    </row>
    <row r="3299" spans="1:6" s="28" customFormat="1" x14ac:dyDescent="0.2">
      <c r="A3299" s="43"/>
      <c r="B3299" s="72"/>
      <c r="C3299" s="62"/>
      <c r="D3299" s="62"/>
      <c r="E3299" s="62"/>
      <c r="F3299" s="149"/>
    </row>
    <row r="3300" spans="1:6" s="28" customFormat="1" x14ac:dyDescent="0.2">
      <c r="A3300" s="41">
        <v>410000</v>
      </c>
      <c r="B3300" s="42" t="s">
        <v>357</v>
      </c>
      <c r="C3300" s="40">
        <f t="shared" ref="C3300" si="1290">C3301+C3306</f>
        <v>958300</v>
      </c>
      <c r="D3300" s="40">
        <f t="shared" ref="D3300" si="1291">D3301+D3306</f>
        <v>988200</v>
      </c>
      <c r="E3300" s="40">
        <f t="shared" ref="E3300" si="1292">E3301+E3306</f>
        <v>0</v>
      </c>
      <c r="F3300" s="152">
        <f t="shared" ref="F3300:F3319" si="1293">D3300/C3300*100</f>
        <v>103.12010852551393</v>
      </c>
    </row>
    <row r="3301" spans="1:6" s="28" customFormat="1" x14ac:dyDescent="0.2">
      <c r="A3301" s="41">
        <v>411000</v>
      </c>
      <c r="B3301" s="42" t="s">
        <v>474</v>
      </c>
      <c r="C3301" s="40">
        <f t="shared" ref="C3301" si="1294">SUM(C3302:C3305)</f>
        <v>836000</v>
      </c>
      <c r="D3301" s="40">
        <f t="shared" ref="D3301" si="1295">SUM(D3302:D3305)</f>
        <v>862000</v>
      </c>
      <c r="E3301" s="40">
        <f t="shared" ref="E3301" si="1296">SUM(E3302:E3305)</f>
        <v>0</v>
      </c>
      <c r="F3301" s="152">
        <f t="shared" si="1293"/>
        <v>103.11004784688996</v>
      </c>
    </row>
    <row r="3302" spans="1:6" s="28" customFormat="1" x14ac:dyDescent="0.2">
      <c r="A3302" s="43">
        <v>411100</v>
      </c>
      <c r="B3302" s="44" t="s">
        <v>358</v>
      </c>
      <c r="C3302" s="53">
        <v>800000</v>
      </c>
      <c r="D3302" s="45">
        <v>820000</v>
      </c>
      <c r="E3302" s="53">
        <v>0</v>
      </c>
      <c r="F3302" s="148">
        <f t="shared" si="1293"/>
        <v>102.49999999999999</v>
      </c>
    </row>
    <row r="3303" spans="1:6" s="28" customFormat="1" ht="40.5" x14ac:dyDescent="0.2">
      <c r="A3303" s="43">
        <v>411200</v>
      </c>
      <c r="B3303" s="44" t="s">
        <v>487</v>
      </c>
      <c r="C3303" s="53">
        <v>26000</v>
      </c>
      <c r="D3303" s="45">
        <v>27000</v>
      </c>
      <c r="E3303" s="53">
        <v>0</v>
      </c>
      <c r="F3303" s="148">
        <f t="shared" si="1293"/>
        <v>103.84615384615385</v>
      </c>
    </row>
    <row r="3304" spans="1:6" s="28" customFormat="1" ht="40.5" x14ac:dyDescent="0.2">
      <c r="A3304" s="43">
        <v>411300</v>
      </c>
      <c r="B3304" s="44" t="s">
        <v>359</v>
      </c>
      <c r="C3304" s="53">
        <v>5799.9999999999964</v>
      </c>
      <c r="D3304" s="45">
        <v>10000</v>
      </c>
      <c r="E3304" s="53">
        <v>0</v>
      </c>
      <c r="F3304" s="148">
        <f t="shared" si="1293"/>
        <v>172.41379310344837</v>
      </c>
    </row>
    <row r="3305" spans="1:6" s="28" customFormat="1" x14ac:dyDescent="0.2">
      <c r="A3305" s="43">
        <v>411400</v>
      </c>
      <c r="B3305" s="44" t="s">
        <v>360</v>
      </c>
      <c r="C3305" s="53">
        <v>4200</v>
      </c>
      <c r="D3305" s="45">
        <v>5000</v>
      </c>
      <c r="E3305" s="53">
        <v>0</v>
      </c>
      <c r="F3305" s="148">
        <f t="shared" si="1293"/>
        <v>119.04761904761905</v>
      </c>
    </row>
    <row r="3306" spans="1:6" s="28" customFormat="1" x14ac:dyDescent="0.2">
      <c r="A3306" s="41">
        <v>412000</v>
      </c>
      <c r="B3306" s="46" t="s">
        <v>479</v>
      </c>
      <c r="C3306" s="40">
        <f>SUM(C3307:C3316)</f>
        <v>122300</v>
      </c>
      <c r="D3306" s="40">
        <f>SUM(D3307:D3316)</f>
        <v>126200</v>
      </c>
      <c r="E3306" s="40">
        <f>SUM(E3307:E3316)</f>
        <v>0</v>
      </c>
      <c r="F3306" s="152">
        <f t="shared" si="1293"/>
        <v>103.18887980376124</v>
      </c>
    </row>
    <row r="3307" spans="1:6" s="28" customFormat="1" ht="40.5" x14ac:dyDescent="0.2">
      <c r="A3307" s="43">
        <v>412200</v>
      </c>
      <c r="B3307" s="44" t="s">
        <v>488</v>
      </c>
      <c r="C3307" s="53">
        <v>63000</v>
      </c>
      <c r="D3307" s="45">
        <v>70000</v>
      </c>
      <c r="E3307" s="53">
        <v>0</v>
      </c>
      <c r="F3307" s="148">
        <f t="shared" si="1293"/>
        <v>111.11111111111111</v>
      </c>
    </row>
    <row r="3308" spans="1:6" s="28" customFormat="1" x14ac:dyDescent="0.2">
      <c r="A3308" s="43">
        <v>412300</v>
      </c>
      <c r="B3308" s="44" t="s">
        <v>362</v>
      </c>
      <c r="C3308" s="53">
        <v>20000</v>
      </c>
      <c r="D3308" s="45">
        <v>20000</v>
      </c>
      <c r="E3308" s="53">
        <v>0</v>
      </c>
      <c r="F3308" s="148">
        <f t="shared" si="1293"/>
        <v>100</v>
      </c>
    </row>
    <row r="3309" spans="1:6" s="28" customFormat="1" x14ac:dyDescent="0.2">
      <c r="A3309" s="43">
        <v>412500</v>
      </c>
      <c r="B3309" s="44" t="s">
        <v>364</v>
      </c>
      <c r="C3309" s="53">
        <v>4000</v>
      </c>
      <c r="D3309" s="45">
        <v>4000</v>
      </c>
      <c r="E3309" s="53">
        <v>0</v>
      </c>
      <c r="F3309" s="148">
        <f t="shared" si="1293"/>
        <v>100</v>
      </c>
    </row>
    <row r="3310" spans="1:6" s="28" customFormat="1" x14ac:dyDescent="0.2">
      <c r="A3310" s="43">
        <v>412600</v>
      </c>
      <c r="B3310" s="44" t="s">
        <v>489</v>
      </c>
      <c r="C3310" s="53">
        <v>10000</v>
      </c>
      <c r="D3310" s="45">
        <v>10000</v>
      </c>
      <c r="E3310" s="53">
        <v>0</v>
      </c>
      <c r="F3310" s="148">
        <f t="shared" si="1293"/>
        <v>100</v>
      </c>
    </row>
    <row r="3311" spans="1:6" s="28" customFormat="1" x14ac:dyDescent="0.2">
      <c r="A3311" s="43">
        <v>412700</v>
      </c>
      <c r="B3311" s="44" t="s">
        <v>476</v>
      </c>
      <c r="C3311" s="53">
        <v>7200</v>
      </c>
      <c r="D3311" s="45">
        <v>7200</v>
      </c>
      <c r="E3311" s="53">
        <v>0</v>
      </c>
      <c r="F3311" s="148">
        <f t="shared" si="1293"/>
        <v>100</v>
      </c>
    </row>
    <row r="3312" spans="1:6" s="28" customFormat="1" x14ac:dyDescent="0.2">
      <c r="A3312" s="43">
        <v>412900</v>
      </c>
      <c r="B3312" s="44" t="s">
        <v>888</v>
      </c>
      <c r="C3312" s="53">
        <v>1500</v>
      </c>
      <c r="D3312" s="45">
        <v>1500</v>
      </c>
      <c r="E3312" s="53">
        <v>0</v>
      </c>
      <c r="F3312" s="148">
        <f t="shared" si="1293"/>
        <v>100</v>
      </c>
    </row>
    <row r="3313" spans="1:6" s="28" customFormat="1" x14ac:dyDescent="0.2">
      <c r="A3313" s="43">
        <v>412900</v>
      </c>
      <c r="B3313" s="48" t="s">
        <v>703</v>
      </c>
      <c r="C3313" s="53">
        <v>5000</v>
      </c>
      <c r="D3313" s="45">
        <v>5000</v>
      </c>
      <c r="E3313" s="53">
        <v>0</v>
      </c>
      <c r="F3313" s="148">
        <f t="shared" si="1293"/>
        <v>100</v>
      </c>
    </row>
    <row r="3314" spans="1:6" s="28" customFormat="1" x14ac:dyDescent="0.2">
      <c r="A3314" s="43">
        <v>412900</v>
      </c>
      <c r="B3314" s="48" t="s">
        <v>722</v>
      </c>
      <c r="C3314" s="53">
        <v>3800</v>
      </c>
      <c r="D3314" s="45">
        <v>3500</v>
      </c>
      <c r="E3314" s="53">
        <v>0</v>
      </c>
      <c r="F3314" s="148">
        <f t="shared" si="1293"/>
        <v>92.10526315789474</v>
      </c>
    </row>
    <row r="3315" spans="1:6" s="28" customFormat="1" x14ac:dyDescent="0.2">
      <c r="A3315" s="43">
        <v>412900</v>
      </c>
      <c r="B3315" s="48" t="s">
        <v>723</v>
      </c>
      <c r="C3315" s="53">
        <v>1800</v>
      </c>
      <c r="D3315" s="45">
        <v>3000</v>
      </c>
      <c r="E3315" s="53">
        <v>0</v>
      </c>
      <c r="F3315" s="148">
        <f t="shared" si="1293"/>
        <v>166.66666666666669</v>
      </c>
    </row>
    <row r="3316" spans="1:6" s="28" customFormat="1" x14ac:dyDescent="0.2">
      <c r="A3316" s="43">
        <v>412900</v>
      </c>
      <c r="B3316" s="48" t="s">
        <v>705</v>
      </c>
      <c r="C3316" s="53">
        <v>6000</v>
      </c>
      <c r="D3316" s="45">
        <v>2000</v>
      </c>
      <c r="E3316" s="53">
        <v>0</v>
      </c>
      <c r="F3316" s="148">
        <f t="shared" si="1293"/>
        <v>33.333333333333329</v>
      </c>
    </row>
    <row r="3317" spans="1:6" s="28" customFormat="1" x14ac:dyDescent="0.2">
      <c r="A3317" s="41">
        <v>510000</v>
      </c>
      <c r="B3317" s="46" t="s">
        <v>423</v>
      </c>
      <c r="C3317" s="40">
        <f>C3318+0+0</f>
        <v>5000</v>
      </c>
      <c r="D3317" s="40">
        <f>D3318+0+0</f>
        <v>5000</v>
      </c>
      <c r="E3317" s="40">
        <f>E3318+0+0</f>
        <v>0</v>
      </c>
      <c r="F3317" s="152">
        <f t="shared" si="1293"/>
        <v>100</v>
      </c>
    </row>
    <row r="3318" spans="1:6" s="28" customFormat="1" x14ac:dyDescent="0.2">
      <c r="A3318" s="41">
        <v>511000</v>
      </c>
      <c r="B3318" s="46" t="s">
        <v>424</v>
      </c>
      <c r="C3318" s="40">
        <f t="shared" ref="C3318" si="1297">SUM(C3319:C3319)</f>
        <v>5000</v>
      </c>
      <c r="D3318" s="40">
        <f>SUM(D3319:D3319)</f>
        <v>5000</v>
      </c>
      <c r="E3318" s="40">
        <f t="shared" ref="E3318" si="1298">SUM(E3319:E3319)</f>
        <v>0</v>
      </c>
      <c r="F3318" s="152">
        <f t="shared" si="1293"/>
        <v>100</v>
      </c>
    </row>
    <row r="3319" spans="1:6" s="28" customFormat="1" x14ac:dyDescent="0.2">
      <c r="A3319" s="43">
        <v>511300</v>
      </c>
      <c r="B3319" s="44" t="s">
        <v>427</v>
      </c>
      <c r="C3319" s="53">
        <v>5000</v>
      </c>
      <c r="D3319" s="45">
        <v>5000</v>
      </c>
      <c r="E3319" s="53">
        <v>0</v>
      </c>
      <c r="F3319" s="148">
        <f t="shared" si="1293"/>
        <v>100</v>
      </c>
    </row>
    <row r="3320" spans="1:6" s="50" customFormat="1" x14ac:dyDescent="0.2">
      <c r="A3320" s="41">
        <v>630000</v>
      </c>
      <c r="B3320" s="46" t="s">
        <v>464</v>
      </c>
      <c r="C3320" s="40">
        <f>C3321+0</f>
        <v>0</v>
      </c>
      <c r="D3320" s="40">
        <f>D3321+0</f>
        <v>0</v>
      </c>
      <c r="E3320" s="40">
        <f>E3321+0</f>
        <v>42000000</v>
      </c>
      <c r="F3320" s="152">
        <v>0</v>
      </c>
    </row>
    <row r="3321" spans="1:6" s="50" customFormat="1" x14ac:dyDescent="0.2">
      <c r="A3321" s="41">
        <v>631000</v>
      </c>
      <c r="B3321" s="46" t="s">
        <v>396</v>
      </c>
      <c r="C3321" s="40">
        <f>0+C3322</f>
        <v>0</v>
      </c>
      <c r="D3321" s="40">
        <f>0+D3322</f>
        <v>0</v>
      </c>
      <c r="E3321" s="40">
        <f>0+E3322</f>
        <v>42000000</v>
      </c>
      <c r="F3321" s="152">
        <v>0</v>
      </c>
    </row>
    <row r="3322" spans="1:6" s="28" customFormat="1" x14ac:dyDescent="0.2">
      <c r="A3322" s="51">
        <v>631200</v>
      </c>
      <c r="B3322" s="44" t="s">
        <v>467</v>
      </c>
      <c r="C3322" s="53">
        <v>0</v>
      </c>
      <c r="D3322" s="45">
        <v>0</v>
      </c>
      <c r="E3322" s="53">
        <v>42000000</v>
      </c>
      <c r="F3322" s="148">
        <v>0</v>
      </c>
    </row>
    <row r="3323" spans="1:6" s="28" customFormat="1" x14ac:dyDescent="0.2">
      <c r="A3323" s="82"/>
      <c r="B3323" s="76" t="s">
        <v>646</v>
      </c>
      <c r="C3323" s="80">
        <f>C3300+C3317+C3320</f>
        <v>963300</v>
      </c>
      <c r="D3323" s="80">
        <f>D3300+D3317+D3320</f>
        <v>993200</v>
      </c>
      <c r="E3323" s="80">
        <f>E3300+E3317+E3320</f>
        <v>42000000</v>
      </c>
      <c r="F3323" s="153">
        <f>D3323/C3323*100</f>
        <v>103.10391363022941</v>
      </c>
    </row>
    <row r="3324" spans="1:6" s="28" customFormat="1" x14ac:dyDescent="0.2">
      <c r="A3324" s="38"/>
      <c r="B3324" s="44"/>
      <c r="C3324" s="45"/>
      <c r="D3324" s="45"/>
      <c r="E3324" s="45"/>
      <c r="F3324" s="147"/>
    </row>
    <row r="3325" spans="1:6" s="28" customFormat="1" x14ac:dyDescent="0.2">
      <c r="A3325" s="43" t="s">
        <v>629</v>
      </c>
      <c r="B3325" s="46"/>
      <c r="C3325" s="45"/>
      <c r="D3325" s="45"/>
      <c r="E3325" s="45"/>
      <c r="F3325" s="147"/>
    </row>
    <row r="3326" spans="1:6" s="28" customFormat="1" x14ac:dyDescent="0.2">
      <c r="A3326" s="43" t="s">
        <v>513</v>
      </c>
      <c r="B3326" s="46"/>
      <c r="C3326" s="45"/>
      <c r="D3326" s="45"/>
      <c r="E3326" s="45"/>
      <c r="F3326" s="147"/>
    </row>
    <row r="3327" spans="1:6" s="28" customFormat="1" x14ac:dyDescent="0.2">
      <c r="A3327" s="43" t="s">
        <v>569</v>
      </c>
      <c r="B3327" s="46"/>
      <c r="C3327" s="45"/>
      <c r="D3327" s="45"/>
      <c r="E3327" s="45"/>
      <c r="F3327" s="147"/>
    </row>
    <row r="3328" spans="1:6" s="28" customFormat="1" x14ac:dyDescent="0.2">
      <c r="A3328" s="43" t="s">
        <v>579</v>
      </c>
      <c r="B3328" s="46"/>
      <c r="C3328" s="45"/>
      <c r="D3328" s="45"/>
      <c r="E3328" s="45"/>
      <c r="F3328" s="147"/>
    </row>
    <row r="3329" spans="1:6" s="28" customFormat="1" x14ac:dyDescent="0.2">
      <c r="A3329" s="43"/>
      <c r="B3329" s="72"/>
      <c r="C3329" s="62"/>
      <c r="D3329" s="62"/>
      <c r="E3329" s="62"/>
      <c r="F3329" s="149"/>
    </row>
    <row r="3330" spans="1:6" s="28" customFormat="1" x14ac:dyDescent="0.2">
      <c r="A3330" s="41">
        <v>410000</v>
      </c>
      <c r="B3330" s="42" t="s">
        <v>357</v>
      </c>
      <c r="C3330" s="40">
        <f t="shared" ref="C3330" si="1299">C3331+C3336</f>
        <v>1109400</v>
      </c>
      <c r="D3330" s="40">
        <f t="shared" ref="D3330" si="1300">D3331+D3336</f>
        <v>1186200</v>
      </c>
      <c r="E3330" s="40">
        <f t="shared" ref="E3330" si="1301">E3331+E3336</f>
        <v>0</v>
      </c>
      <c r="F3330" s="152">
        <f t="shared" ref="F3330:F3349" si="1302">D3330/C3330*100</f>
        <v>106.92266089778259</v>
      </c>
    </row>
    <row r="3331" spans="1:6" s="28" customFormat="1" x14ac:dyDescent="0.2">
      <c r="A3331" s="41">
        <v>411000</v>
      </c>
      <c r="B3331" s="42" t="s">
        <v>474</v>
      </c>
      <c r="C3331" s="40">
        <f t="shared" ref="C3331" si="1303">SUM(C3332:C3335)</f>
        <v>1004200</v>
      </c>
      <c r="D3331" s="40">
        <f t="shared" ref="D3331" si="1304">SUM(D3332:D3335)</f>
        <v>1070000</v>
      </c>
      <c r="E3331" s="40">
        <f t="shared" ref="E3331" si="1305">SUM(E3332:E3335)</f>
        <v>0</v>
      </c>
      <c r="F3331" s="152">
        <f t="shared" si="1302"/>
        <v>106.5524795857399</v>
      </c>
    </row>
    <row r="3332" spans="1:6" s="28" customFormat="1" x14ac:dyDescent="0.2">
      <c r="A3332" s="43">
        <v>411100</v>
      </c>
      <c r="B3332" s="44" t="s">
        <v>358</v>
      </c>
      <c r="C3332" s="53">
        <v>930000</v>
      </c>
      <c r="D3332" s="45">
        <v>970000</v>
      </c>
      <c r="E3332" s="53">
        <v>0</v>
      </c>
      <c r="F3332" s="148">
        <f t="shared" si="1302"/>
        <v>104.3010752688172</v>
      </c>
    </row>
    <row r="3333" spans="1:6" s="28" customFormat="1" ht="40.5" x14ac:dyDescent="0.2">
      <c r="A3333" s="43">
        <v>411200</v>
      </c>
      <c r="B3333" s="44" t="s">
        <v>487</v>
      </c>
      <c r="C3333" s="53">
        <v>25000</v>
      </c>
      <c r="D3333" s="45">
        <v>35000</v>
      </c>
      <c r="E3333" s="53">
        <v>0</v>
      </c>
      <c r="F3333" s="148">
        <f t="shared" si="1302"/>
        <v>140</v>
      </c>
    </row>
    <row r="3334" spans="1:6" s="28" customFormat="1" ht="40.5" x14ac:dyDescent="0.2">
      <c r="A3334" s="43">
        <v>411300</v>
      </c>
      <c r="B3334" s="44" t="s">
        <v>359</v>
      </c>
      <c r="C3334" s="53">
        <v>31900</v>
      </c>
      <c r="D3334" s="45">
        <v>45000</v>
      </c>
      <c r="E3334" s="53">
        <v>0</v>
      </c>
      <c r="F3334" s="148">
        <f t="shared" si="1302"/>
        <v>141.06583072100312</v>
      </c>
    </row>
    <row r="3335" spans="1:6" s="28" customFormat="1" x14ac:dyDescent="0.2">
      <c r="A3335" s="43">
        <v>411400</v>
      </c>
      <c r="B3335" s="44" t="s">
        <v>360</v>
      </c>
      <c r="C3335" s="53">
        <v>17300.000000000036</v>
      </c>
      <c r="D3335" s="45">
        <v>20000</v>
      </c>
      <c r="E3335" s="53">
        <v>0</v>
      </c>
      <c r="F3335" s="148">
        <f t="shared" si="1302"/>
        <v>115.60693641618474</v>
      </c>
    </row>
    <row r="3336" spans="1:6" s="28" customFormat="1" x14ac:dyDescent="0.2">
      <c r="A3336" s="41">
        <v>412000</v>
      </c>
      <c r="B3336" s="46" t="s">
        <v>479</v>
      </c>
      <c r="C3336" s="40">
        <f>SUM(C3337:C3345)</f>
        <v>105200</v>
      </c>
      <c r="D3336" s="40">
        <f>SUM(D3337:D3345)</f>
        <v>116200</v>
      </c>
      <c r="E3336" s="40">
        <f>SUM(E3337:E3345)</f>
        <v>0</v>
      </c>
      <c r="F3336" s="152">
        <f t="shared" si="1302"/>
        <v>110.45627376425855</v>
      </c>
    </row>
    <row r="3337" spans="1:6" s="28" customFormat="1" ht="40.5" x14ac:dyDescent="0.2">
      <c r="A3337" s="43">
        <v>412200</v>
      </c>
      <c r="B3337" s="44" t="s">
        <v>488</v>
      </c>
      <c r="C3337" s="53">
        <v>50000</v>
      </c>
      <c r="D3337" s="45">
        <v>55000</v>
      </c>
      <c r="E3337" s="53">
        <v>0</v>
      </c>
      <c r="F3337" s="148">
        <f t="shared" si="1302"/>
        <v>110.00000000000001</v>
      </c>
    </row>
    <row r="3338" spans="1:6" s="28" customFormat="1" x14ac:dyDescent="0.2">
      <c r="A3338" s="43">
        <v>412300</v>
      </c>
      <c r="B3338" s="44" t="s">
        <v>362</v>
      </c>
      <c r="C3338" s="53">
        <v>13000</v>
      </c>
      <c r="D3338" s="45">
        <v>13000</v>
      </c>
      <c r="E3338" s="53">
        <v>0</v>
      </c>
      <c r="F3338" s="148">
        <f t="shared" si="1302"/>
        <v>100</v>
      </c>
    </row>
    <row r="3339" spans="1:6" s="28" customFormat="1" x14ac:dyDescent="0.2">
      <c r="A3339" s="43">
        <v>412500</v>
      </c>
      <c r="B3339" s="44" t="s">
        <v>364</v>
      </c>
      <c r="C3339" s="53">
        <v>5000</v>
      </c>
      <c r="D3339" s="45">
        <v>5000</v>
      </c>
      <c r="E3339" s="53">
        <v>0</v>
      </c>
      <c r="F3339" s="148">
        <f t="shared" si="1302"/>
        <v>100</v>
      </c>
    </row>
    <row r="3340" spans="1:6" s="28" customFormat="1" x14ac:dyDescent="0.2">
      <c r="A3340" s="43">
        <v>412600</v>
      </c>
      <c r="B3340" s="44" t="s">
        <v>489</v>
      </c>
      <c r="C3340" s="53">
        <v>6500</v>
      </c>
      <c r="D3340" s="45">
        <v>6500</v>
      </c>
      <c r="E3340" s="53">
        <v>0</v>
      </c>
      <c r="F3340" s="148">
        <f t="shared" si="1302"/>
        <v>100</v>
      </c>
    </row>
    <row r="3341" spans="1:6" s="28" customFormat="1" x14ac:dyDescent="0.2">
      <c r="A3341" s="43">
        <v>412700</v>
      </c>
      <c r="B3341" s="44" t="s">
        <v>476</v>
      </c>
      <c r="C3341" s="53">
        <v>26000</v>
      </c>
      <c r="D3341" s="45">
        <v>30000</v>
      </c>
      <c r="E3341" s="53">
        <v>0</v>
      </c>
      <c r="F3341" s="148">
        <f t="shared" si="1302"/>
        <v>115.38461538461537</v>
      </c>
    </row>
    <row r="3342" spans="1:6" s="28" customFormat="1" x14ac:dyDescent="0.2">
      <c r="A3342" s="43">
        <v>412900</v>
      </c>
      <c r="B3342" s="48" t="s">
        <v>703</v>
      </c>
      <c r="C3342" s="53">
        <v>1200</v>
      </c>
      <c r="D3342" s="45">
        <v>1200</v>
      </c>
      <c r="E3342" s="53">
        <v>0</v>
      </c>
      <c r="F3342" s="148">
        <f t="shared" si="1302"/>
        <v>100</v>
      </c>
    </row>
    <row r="3343" spans="1:6" s="28" customFormat="1" x14ac:dyDescent="0.2">
      <c r="A3343" s="43">
        <v>412900</v>
      </c>
      <c r="B3343" s="48" t="s">
        <v>721</v>
      </c>
      <c r="C3343" s="53">
        <v>500</v>
      </c>
      <c r="D3343" s="45">
        <v>500</v>
      </c>
      <c r="E3343" s="53">
        <v>0</v>
      </c>
      <c r="F3343" s="148">
        <f t="shared" si="1302"/>
        <v>100</v>
      </c>
    </row>
    <row r="3344" spans="1:6" s="28" customFormat="1" x14ac:dyDescent="0.2">
      <c r="A3344" s="43">
        <v>412900</v>
      </c>
      <c r="B3344" s="48" t="s">
        <v>722</v>
      </c>
      <c r="C3344" s="53">
        <v>1000</v>
      </c>
      <c r="D3344" s="45">
        <v>1000</v>
      </c>
      <c r="E3344" s="53">
        <v>0</v>
      </c>
      <c r="F3344" s="148">
        <f t="shared" si="1302"/>
        <v>100</v>
      </c>
    </row>
    <row r="3345" spans="1:6" s="28" customFormat="1" x14ac:dyDescent="0.2">
      <c r="A3345" s="43">
        <v>412900</v>
      </c>
      <c r="B3345" s="48" t="s">
        <v>723</v>
      </c>
      <c r="C3345" s="53">
        <v>2000</v>
      </c>
      <c r="D3345" s="45">
        <v>4000</v>
      </c>
      <c r="E3345" s="53">
        <v>0</v>
      </c>
      <c r="F3345" s="148">
        <f t="shared" si="1302"/>
        <v>200</v>
      </c>
    </row>
    <row r="3346" spans="1:6" s="50" customFormat="1" x14ac:dyDescent="0.2">
      <c r="A3346" s="41">
        <v>510000</v>
      </c>
      <c r="B3346" s="46" t="s">
        <v>423</v>
      </c>
      <c r="C3346" s="40">
        <f>C3347+0</f>
        <v>5000</v>
      </c>
      <c r="D3346" s="40">
        <f>D3347+0</f>
        <v>20000</v>
      </c>
      <c r="E3346" s="40">
        <f>E3347+0</f>
        <v>0</v>
      </c>
      <c r="F3346" s="152">
        <f t="shared" si="1302"/>
        <v>400</v>
      </c>
    </row>
    <row r="3347" spans="1:6" s="50" customFormat="1" x14ac:dyDescent="0.2">
      <c r="A3347" s="41">
        <v>511000</v>
      </c>
      <c r="B3347" s="46" t="s">
        <v>424</v>
      </c>
      <c r="C3347" s="40">
        <f t="shared" ref="C3347" si="1306">C3348</f>
        <v>5000</v>
      </c>
      <c r="D3347" s="40">
        <f>D3348</f>
        <v>20000</v>
      </c>
      <c r="E3347" s="40">
        <f t="shared" ref="E3347" si="1307">E3348</f>
        <v>0</v>
      </c>
      <c r="F3347" s="152">
        <f t="shared" si="1302"/>
        <v>400</v>
      </c>
    </row>
    <row r="3348" spans="1:6" s="28" customFormat="1" x14ac:dyDescent="0.2">
      <c r="A3348" s="43">
        <v>511300</v>
      </c>
      <c r="B3348" s="44" t="s">
        <v>427</v>
      </c>
      <c r="C3348" s="53">
        <v>5000</v>
      </c>
      <c r="D3348" s="45">
        <v>20000</v>
      </c>
      <c r="E3348" s="53">
        <v>0</v>
      </c>
      <c r="F3348" s="148">
        <f t="shared" si="1302"/>
        <v>400</v>
      </c>
    </row>
    <row r="3349" spans="1:6" s="50" customFormat="1" x14ac:dyDescent="0.2">
      <c r="A3349" s="41">
        <v>630000</v>
      </c>
      <c r="B3349" s="46" t="s">
        <v>464</v>
      </c>
      <c r="C3349" s="40">
        <f>C3350+C3352</f>
        <v>65100</v>
      </c>
      <c r="D3349" s="40">
        <f>D3350+D3352</f>
        <v>35000</v>
      </c>
      <c r="E3349" s="40">
        <f>E3350+E3352</f>
        <v>1900000</v>
      </c>
      <c r="F3349" s="152">
        <f t="shared" si="1302"/>
        <v>53.763440860215049</v>
      </c>
    </row>
    <row r="3350" spans="1:6" s="50" customFormat="1" x14ac:dyDescent="0.2">
      <c r="A3350" s="41">
        <v>631000</v>
      </c>
      <c r="B3350" s="46" t="s">
        <v>396</v>
      </c>
      <c r="C3350" s="40">
        <f>0+C3351</f>
        <v>0</v>
      </c>
      <c r="D3350" s="40">
        <f>0+D3351</f>
        <v>0</v>
      </c>
      <c r="E3350" s="40">
        <f>0+E3351</f>
        <v>1900000</v>
      </c>
      <c r="F3350" s="152">
        <v>0</v>
      </c>
    </row>
    <row r="3351" spans="1:6" s="28" customFormat="1" x14ac:dyDescent="0.2">
      <c r="A3351" s="51">
        <v>631200</v>
      </c>
      <c r="B3351" s="44" t="s">
        <v>467</v>
      </c>
      <c r="C3351" s="53">
        <v>0</v>
      </c>
      <c r="D3351" s="45">
        <v>0</v>
      </c>
      <c r="E3351" s="53">
        <v>1900000</v>
      </c>
      <c r="F3351" s="148">
        <v>0</v>
      </c>
    </row>
    <row r="3352" spans="1:6" s="50" customFormat="1" x14ac:dyDescent="0.2">
      <c r="A3352" s="41">
        <v>638000</v>
      </c>
      <c r="B3352" s="46" t="s">
        <v>397</v>
      </c>
      <c r="C3352" s="40">
        <f t="shared" ref="C3352" si="1308">C3353</f>
        <v>65100</v>
      </c>
      <c r="D3352" s="40">
        <f>D3353</f>
        <v>35000</v>
      </c>
      <c r="E3352" s="40">
        <f t="shared" ref="E3352" si="1309">E3353</f>
        <v>0</v>
      </c>
      <c r="F3352" s="152">
        <f>D3352/C3352*100</f>
        <v>53.763440860215049</v>
      </c>
    </row>
    <row r="3353" spans="1:6" s="28" customFormat="1" x14ac:dyDescent="0.2">
      <c r="A3353" s="43">
        <v>638100</v>
      </c>
      <c r="B3353" s="44" t="s">
        <v>469</v>
      </c>
      <c r="C3353" s="53">
        <v>65100</v>
      </c>
      <c r="D3353" s="45">
        <v>35000</v>
      </c>
      <c r="E3353" s="53">
        <v>0</v>
      </c>
      <c r="F3353" s="148">
        <f>D3353/C3353*100</f>
        <v>53.763440860215049</v>
      </c>
    </row>
    <row r="3354" spans="1:6" s="28" customFormat="1" x14ac:dyDescent="0.2">
      <c r="A3354" s="82"/>
      <c r="B3354" s="76" t="s">
        <v>646</v>
      </c>
      <c r="C3354" s="80">
        <f>C3330+C3346+C3349</f>
        <v>1179500</v>
      </c>
      <c r="D3354" s="80">
        <f>D3330+D3346+D3349</f>
        <v>1241200</v>
      </c>
      <c r="E3354" s="80">
        <f>E3330+E3346+E3349</f>
        <v>1900000</v>
      </c>
      <c r="F3354" s="153">
        <f>D3354/C3354*100</f>
        <v>105.23103009749894</v>
      </c>
    </row>
    <row r="3355" spans="1:6" s="28" customFormat="1" x14ac:dyDescent="0.2">
      <c r="A3355" s="38"/>
      <c r="B3355" s="44"/>
      <c r="C3355" s="45"/>
      <c r="D3355" s="45"/>
      <c r="E3355" s="45"/>
      <c r="F3355" s="147"/>
    </row>
    <row r="3356" spans="1:6" s="28" customFormat="1" x14ac:dyDescent="0.2">
      <c r="A3356" s="38"/>
      <c r="B3356" s="39"/>
      <c r="C3356" s="62"/>
      <c r="D3356" s="62"/>
      <c r="E3356" s="62"/>
      <c r="F3356" s="149"/>
    </row>
    <row r="3357" spans="1:6" s="28" customFormat="1" x14ac:dyDescent="0.2">
      <c r="A3357" s="43" t="s">
        <v>630</v>
      </c>
      <c r="B3357" s="46"/>
      <c r="C3357" s="45"/>
      <c r="D3357" s="45"/>
      <c r="E3357" s="45"/>
      <c r="F3357" s="147"/>
    </row>
    <row r="3358" spans="1:6" s="28" customFormat="1" x14ac:dyDescent="0.2">
      <c r="A3358" s="43" t="s">
        <v>513</v>
      </c>
      <c r="B3358" s="46"/>
      <c r="C3358" s="45"/>
      <c r="D3358" s="45"/>
      <c r="E3358" s="45"/>
      <c r="F3358" s="147"/>
    </row>
    <row r="3359" spans="1:6" s="28" customFormat="1" x14ac:dyDescent="0.2">
      <c r="A3359" s="43" t="s">
        <v>570</v>
      </c>
      <c r="B3359" s="46"/>
      <c r="C3359" s="45"/>
      <c r="D3359" s="45"/>
      <c r="E3359" s="45"/>
      <c r="F3359" s="147"/>
    </row>
    <row r="3360" spans="1:6" s="28" customFormat="1" x14ac:dyDescent="0.2">
      <c r="A3360" s="43" t="s">
        <v>579</v>
      </c>
      <c r="B3360" s="46"/>
      <c r="C3360" s="45"/>
      <c r="D3360" s="45"/>
      <c r="E3360" s="45"/>
      <c r="F3360" s="147"/>
    </row>
    <row r="3361" spans="1:6" s="28" customFormat="1" x14ac:dyDescent="0.2">
      <c r="A3361" s="43"/>
      <c r="B3361" s="72"/>
      <c r="C3361" s="62"/>
      <c r="D3361" s="62"/>
      <c r="E3361" s="62"/>
      <c r="F3361" s="149"/>
    </row>
    <row r="3362" spans="1:6" s="28" customFormat="1" x14ac:dyDescent="0.2">
      <c r="A3362" s="41">
        <v>410000</v>
      </c>
      <c r="B3362" s="42" t="s">
        <v>357</v>
      </c>
      <c r="C3362" s="40">
        <f t="shared" ref="C3362" si="1310">C3363+C3368</f>
        <v>838400</v>
      </c>
      <c r="D3362" s="40">
        <f t="shared" ref="D3362" si="1311">D3363+D3368</f>
        <v>873400</v>
      </c>
      <c r="E3362" s="40">
        <f t="shared" ref="E3362" si="1312">E3363+E3368</f>
        <v>0</v>
      </c>
      <c r="F3362" s="152">
        <f t="shared" ref="F3362:F3382" si="1313">D3362/C3362*100</f>
        <v>104.17461832061068</v>
      </c>
    </row>
    <row r="3363" spans="1:6" s="28" customFormat="1" x14ac:dyDescent="0.2">
      <c r="A3363" s="41">
        <v>411000</v>
      </c>
      <c r="B3363" s="42" t="s">
        <v>474</v>
      </c>
      <c r="C3363" s="40">
        <f t="shared" ref="C3363" si="1314">SUM(C3364:C3367)</f>
        <v>758400</v>
      </c>
      <c r="D3363" s="40">
        <f t="shared" ref="D3363" si="1315">SUM(D3364:D3367)</f>
        <v>790000</v>
      </c>
      <c r="E3363" s="40">
        <f t="shared" ref="E3363" si="1316">SUM(E3364:E3367)</f>
        <v>0</v>
      </c>
      <c r="F3363" s="152">
        <f t="shared" si="1313"/>
        <v>104.16666666666667</v>
      </c>
    </row>
    <row r="3364" spans="1:6" s="28" customFormat="1" x14ac:dyDescent="0.2">
      <c r="A3364" s="43">
        <v>411100</v>
      </c>
      <c r="B3364" s="44" t="s">
        <v>358</v>
      </c>
      <c r="C3364" s="53">
        <v>687000</v>
      </c>
      <c r="D3364" s="45">
        <v>710000</v>
      </c>
      <c r="E3364" s="53">
        <v>0</v>
      </c>
      <c r="F3364" s="148">
        <f t="shared" si="1313"/>
        <v>103.34788937409026</v>
      </c>
    </row>
    <row r="3365" spans="1:6" s="28" customFormat="1" ht="40.5" x14ac:dyDescent="0.2">
      <c r="A3365" s="43">
        <v>411200</v>
      </c>
      <c r="B3365" s="44" t="s">
        <v>487</v>
      </c>
      <c r="C3365" s="53">
        <v>20000</v>
      </c>
      <c r="D3365" s="45">
        <v>22000</v>
      </c>
      <c r="E3365" s="53">
        <v>0</v>
      </c>
      <c r="F3365" s="148">
        <f t="shared" si="1313"/>
        <v>110.00000000000001</v>
      </c>
    </row>
    <row r="3366" spans="1:6" s="28" customFormat="1" ht="40.5" x14ac:dyDescent="0.2">
      <c r="A3366" s="43">
        <v>411300</v>
      </c>
      <c r="B3366" s="44" t="s">
        <v>359</v>
      </c>
      <c r="C3366" s="53">
        <v>46400.000000000029</v>
      </c>
      <c r="D3366" s="45">
        <v>50000</v>
      </c>
      <c r="E3366" s="53">
        <v>0</v>
      </c>
      <c r="F3366" s="148">
        <f t="shared" si="1313"/>
        <v>107.75862068965512</v>
      </c>
    </row>
    <row r="3367" spans="1:6" s="28" customFormat="1" x14ac:dyDescent="0.2">
      <c r="A3367" s="43">
        <v>411400</v>
      </c>
      <c r="B3367" s="44" t="s">
        <v>360</v>
      </c>
      <c r="C3367" s="53">
        <v>5000</v>
      </c>
      <c r="D3367" s="45">
        <v>8000</v>
      </c>
      <c r="E3367" s="53">
        <v>0</v>
      </c>
      <c r="F3367" s="148">
        <f t="shared" si="1313"/>
        <v>160</v>
      </c>
    </row>
    <row r="3368" spans="1:6" s="28" customFormat="1" x14ac:dyDescent="0.2">
      <c r="A3368" s="41">
        <v>412000</v>
      </c>
      <c r="B3368" s="46" t="s">
        <v>479</v>
      </c>
      <c r="C3368" s="40">
        <f>SUM(C3369:C3378)</f>
        <v>80000</v>
      </c>
      <c r="D3368" s="40">
        <f>SUM(D3369:D3378)</f>
        <v>83400</v>
      </c>
      <c r="E3368" s="40">
        <f>SUM(E3369:E3378)</f>
        <v>0</v>
      </c>
      <c r="F3368" s="152">
        <f t="shared" si="1313"/>
        <v>104.25</v>
      </c>
    </row>
    <row r="3369" spans="1:6" s="28" customFormat="1" ht="40.5" x14ac:dyDescent="0.2">
      <c r="A3369" s="43">
        <v>412200</v>
      </c>
      <c r="B3369" s="44" t="s">
        <v>488</v>
      </c>
      <c r="C3369" s="53">
        <v>45000</v>
      </c>
      <c r="D3369" s="45">
        <v>48000</v>
      </c>
      <c r="E3369" s="53">
        <v>0</v>
      </c>
      <c r="F3369" s="148">
        <f t="shared" si="1313"/>
        <v>106.66666666666667</v>
      </c>
    </row>
    <row r="3370" spans="1:6" s="28" customFormat="1" x14ac:dyDescent="0.2">
      <c r="A3370" s="43">
        <v>412300</v>
      </c>
      <c r="B3370" s="44" t="s">
        <v>362</v>
      </c>
      <c r="C3370" s="53">
        <v>7500</v>
      </c>
      <c r="D3370" s="45">
        <v>7500</v>
      </c>
      <c r="E3370" s="53">
        <v>0</v>
      </c>
      <c r="F3370" s="148">
        <f t="shared" si="1313"/>
        <v>100</v>
      </c>
    </row>
    <row r="3371" spans="1:6" s="28" customFormat="1" x14ac:dyDescent="0.2">
      <c r="A3371" s="43">
        <v>412500</v>
      </c>
      <c r="B3371" s="44" t="s">
        <v>364</v>
      </c>
      <c r="C3371" s="53">
        <v>4000</v>
      </c>
      <c r="D3371" s="45">
        <v>4000</v>
      </c>
      <c r="E3371" s="53">
        <v>0</v>
      </c>
      <c r="F3371" s="148">
        <f t="shared" si="1313"/>
        <v>100</v>
      </c>
    </row>
    <row r="3372" spans="1:6" s="28" customFormat="1" x14ac:dyDescent="0.2">
      <c r="A3372" s="43">
        <v>412600</v>
      </c>
      <c r="B3372" s="44" t="s">
        <v>489</v>
      </c>
      <c r="C3372" s="53">
        <v>7999.9999999999991</v>
      </c>
      <c r="D3372" s="45">
        <v>7999.9999999999991</v>
      </c>
      <c r="E3372" s="53">
        <v>0</v>
      </c>
      <c r="F3372" s="148">
        <f t="shared" si="1313"/>
        <v>100</v>
      </c>
    </row>
    <row r="3373" spans="1:6" s="28" customFormat="1" x14ac:dyDescent="0.2">
      <c r="A3373" s="43">
        <v>412700</v>
      </c>
      <c r="B3373" s="44" t="s">
        <v>476</v>
      </c>
      <c r="C3373" s="53">
        <v>6500</v>
      </c>
      <c r="D3373" s="45">
        <v>6500</v>
      </c>
      <c r="E3373" s="53">
        <v>0</v>
      </c>
      <c r="F3373" s="148">
        <f t="shared" si="1313"/>
        <v>100</v>
      </c>
    </row>
    <row r="3374" spans="1:6" s="28" customFormat="1" x14ac:dyDescent="0.2">
      <c r="A3374" s="43">
        <v>412900</v>
      </c>
      <c r="B3374" s="48" t="s">
        <v>888</v>
      </c>
      <c r="C3374" s="53">
        <v>2000</v>
      </c>
      <c r="D3374" s="45">
        <v>1000</v>
      </c>
      <c r="E3374" s="53">
        <v>0</v>
      </c>
      <c r="F3374" s="148">
        <f t="shared" si="1313"/>
        <v>50</v>
      </c>
    </row>
    <row r="3375" spans="1:6" s="28" customFormat="1" x14ac:dyDescent="0.2">
      <c r="A3375" s="43">
        <v>412900</v>
      </c>
      <c r="B3375" s="48" t="s">
        <v>703</v>
      </c>
      <c r="C3375" s="53">
        <v>1500</v>
      </c>
      <c r="D3375" s="45">
        <v>1500</v>
      </c>
      <c r="E3375" s="53">
        <v>0</v>
      </c>
      <c r="F3375" s="148">
        <f t="shared" si="1313"/>
        <v>100</v>
      </c>
    </row>
    <row r="3376" spans="1:6" s="28" customFormat="1" x14ac:dyDescent="0.2">
      <c r="A3376" s="43">
        <v>412900</v>
      </c>
      <c r="B3376" s="48" t="s">
        <v>722</v>
      </c>
      <c r="C3376" s="53">
        <v>200</v>
      </c>
      <c r="D3376" s="45">
        <v>200</v>
      </c>
      <c r="E3376" s="53">
        <v>0</v>
      </c>
      <c r="F3376" s="148">
        <f t="shared" si="1313"/>
        <v>100</v>
      </c>
    </row>
    <row r="3377" spans="1:6" s="28" customFormat="1" x14ac:dyDescent="0.2">
      <c r="A3377" s="43">
        <v>412900</v>
      </c>
      <c r="B3377" s="48" t="s">
        <v>723</v>
      </c>
      <c r="C3377" s="53">
        <v>1600</v>
      </c>
      <c r="D3377" s="45">
        <v>3000</v>
      </c>
      <c r="E3377" s="53">
        <v>0</v>
      </c>
      <c r="F3377" s="148">
        <f t="shared" si="1313"/>
        <v>187.5</v>
      </c>
    </row>
    <row r="3378" spans="1:6" s="28" customFormat="1" x14ac:dyDescent="0.2">
      <c r="A3378" s="43">
        <v>412900</v>
      </c>
      <c r="B3378" s="44" t="s">
        <v>705</v>
      </c>
      <c r="C3378" s="53">
        <v>3700</v>
      </c>
      <c r="D3378" s="45">
        <v>3700</v>
      </c>
      <c r="E3378" s="53">
        <v>0</v>
      </c>
      <c r="F3378" s="148">
        <f t="shared" si="1313"/>
        <v>100</v>
      </c>
    </row>
    <row r="3379" spans="1:6" s="50" customFormat="1" x14ac:dyDescent="0.2">
      <c r="A3379" s="41">
        <v>510000</v>
      </c>
      <c r="B3379" s="46" t="s">
        <v>423</v>
      </c>
      <c r="C3379" s="40">
        <f t="shared" ref="C3379:E3380" si="1317">C3380+0</f>
        <v>10000</v>
      </c>
      <c r="D3379" s="40">
        <f t="shared" si="1317"/>
        <v>10000</v>
      </c>
      <c r="E3379" s="40">
        <f t="shared" si="1317"/>
        <v>0</v>
      </c>
      <c r="F3379" s="152">
        <f t="shared" si="1313"/>
        <v>100</v>
      </c>
    </row>
    <row r="3380" spans="1:6" s="50" customFormat="1" x14ac:dyDescent="0.2">
      <c r="A3380" s="41">
        <v>511000</v>
      </c>
      <c r="B3380" s="46" t="s">
        <v>424</v>
      </c>
      <c r="C3380" s="40">
        <f t="shared" si="1317"/>
        <v>10000</v>
      </c>
      <c r="D3380" s="40">
        <f t="shared" si="1317"/>
        <v>10000</v>
      </c>
      <c r="E3380" s="40">
        <f t="shared" si="1317"/>
        <v>0</v>
      </c>
      <c r="F3380" s="152">
        <f t="shared" si="1313"/>
        <v>100</v>
      </c>
    </row>
    <row r="3381" spans="1:6" s="28" customFormat="1" x14ac:dyDescent="0.2">
      <c r="A3381" s="43">
        <v>511300</v>
      </c>
      <c r="B3381" s="44" t="s">
        <v>427</v>
      </c>
      <c r="C3381" s="53">
        <v>10000</v>
      </c>
      <c r="D3381" s="45">
        <v>10000</v>
      </c>
      <c r="E3381" s="53">
        <v>0</v>
      </c>
      <c r="F3381" s="148">
        <f t="shared" si="1313"/>
        <v>100</v>
      </c>
    </row>
    <row r="3382" spans="1:6" s="50" customFormat="1" x14ac:dyDescent="0.2">
      <c r="A3382" s="41">
        <v>630000</v>
      </c>
      <c r="B3382" s="46" t="s">
        <v>464</v>
      </c>
      <c r="C3382" s="40">
        <f>C3383+C3385</f>
        <v>17500</v>
      </c>
      <c r="D3382" s="40">
        <f>D3383+D3385</f>
        <v>20000</v>
      </c>
      <c r="E3382" s="40">
        <f>E3383+E3385</f>
        <v>2000000</v>
      </c>
      <c r="F3382" s="152">
        <f t="shared" si="1313"/>
        <v>114.28571428571428</v>
      </c>
    </row>
    <row r="3383" spans="1:6" s="50" customFormat="1" x14ac:dyDescent="0.2">
      <c r="A3383" s="41">
        <v>631000</v>
      </c>
      <c r="B3383" s="46" t="s">
        <v>396</v>
      </c>
      <c r="C3383" s="40">
        <f>0+C3384</f>
        <v>0</v>
      </c>
      <c r="D3383" s="40">
        <f>0+D3384</f>
        <v>0</v>
      </c>
      <c r="E3383" s="40">
        <f>0+E3384</f>
        <v>2000000</v>
      </c>
      <c r="F3383" s="152">
        <v>0</v>
      </c>
    </row>
    <row r="3384" spans="1:6" s="28" customFormat="1" x14ac:dyDescent="0.2">
      <c r="A3384" s="51">
        <v>631200</v>
      </c>
      <c r="B3384" s="44" t="s">
        <v>467</v>
      </c>
      <c r="C3384" s="53">
        <v>0</v>
      </c>
      <c r="D3384" s="45">
        <v>0</v>
      </c>
      <c r="E3384" s="53">
        <v>2000000</v>
      </c>
      <c r="F3384" s="148">
        <v>0</v>
      </c>
    </row>
    <row r="3385" spans="1:6" s="50" customFormat="1" x14ac:dyDescent="0.2">
      <c r="A3385" s="41">
        <v>638000</v>
      </c>
      <c r="B3385" s="46" t="s">
        <v>397</v>
      </c>
      <c r="C3385" s="40">
        <f t="shared" ref="C3385" si="1318">C3386</f>
        <v>17500</v>
      </c>
      <c r="D3385" s="40">
        <f>D3386</f>
        <v>20000</v>
      </c>
      <c r="E3385" s="40">
        <f t="shared" ref="E3385" si="1319">E3386</f>
        <v>0</v>
      </c>
      <c r="F3385" s="152">
        <f>D3385/C3385*100</f>
        <v>114.28571428571428</v>
      </c>
    </row>
    <row r="3386" spans="1:6" s="28" customFormat="1" x14ac:dyDescent="0.2">
      <c r="A3386" s="43">
        <v>638100</v>
      </c>
      <c r="B3386" s="44" t="s">
        <v>469</v>
      </c>
      <c r="C3386" s="53">
        <v>17500</v>
      </c>
      <c r="D3386" s="45">
        <v>20000</v>
      </c>
      <c r="E3386" s="53">
        <v>0</v>
      </c>
      <c r="F3386" s="148">
        <f>D3386/C3386*100</f>
        <v>114.28571428571428</v>
      </c>
    </row>
    <row r="3387" spans="1:6" s="28" customFormat="1" x14ac:dyDescent="0.2">
      <c r="A3387" s="82"/>
      <c r="B3387" s="76" t="s">
        <v>646</v>
      </c>
      <c r="C3387" s="80">
        <f>C3362+C3379+C3382</f>
        <v>865900</v>
      </c>
      <c r="D3387" s="80">
        <f>D3362+D3379+D3382</f>
        <v>903400</v>
      </c>
      <c r="E3387" s="80">
        <f>E3362+E3379+E3382</f>
        <v>2000000</v>
      </c>
      <c r="F3387" s="153">
        <f>D3387/C3387*100</f>
        <v>104.33075412865227</v>
      </c>
    </row>
    <row r="3388" spans="1:6" s="28" customFormat="1" x14ac:dyDescent="0.2">
      <c r="A3388" s="38"/>
      <c r="B3388" s="44"/>
      <c r="C3388" s="45"/>
      <c r="D3388" s="45"/>
      <c r="E3388" s="45"/>
      <c r="F3388" s="147"/>
    </row>
    <row r="3389" spans="1:6" s="28" customFormat="1" x14ac:dyDescent="0.2">
      <c r="A3389" s="38"/>
      <c r="B3389" s="44"/>
      <c r="C3389" s="45"/>
      <c r="D3389" s="45"/>
      <c r="E3389" s="45"/>
      <c r="F3389" s="147"/>
    </row>
    <row r="3390" spans="1:6" s="28" customFormat="1" x14ac:dyDescent="0.2">
      <c r="A3390" s="43" t="s">
        <v>631</v>
      </c>
      <c r="B3390" s="44"/>
      <c r="C3390" s="45"/>
      <c r="D3390" s="45"/>
      <c r="E3390" s="45"/>
      <c r="F3390" s="147"/>
    </row>
    <row r="3391" spans="1:6" s="28" customFormat="1" x14ac:dyDescent="0.2">
      <c r="A3391" s="43" t="s">
        <v>513</v>
      </c>
      <c r="B3391" s="44"/>
      <c r="C3391" s="45"/>
      <c r="D3391" s="45"/>
      <c r="E3391" s="45"/>
      <c r="F3391" s="147"/>
    </row>
    <row r="3392" spans="1:6" s="28" customFormat="1" x14ac:dyDescent="0.2">
      <c r="A3392" s="43" t="s">
        <v>571</v>
      </c>
      <c r="B3392" s="44"/>
      <c r="C3392" s="45"/>
      <c r="D3392" s="45"/>
      <c r="E3392" s="45"/>
      <c r="F3392" s="147"/>
    </row>
    <row r="3393" spans="1:6" s="28" customFormat="1" x14ac:dyDescent="0.2">
      <c r="A3393" s="43" t="s">
        <v>579</v>
      </c>
      <c r="B3393" s="44"/>
      <c r="C3393" s="45"/>
      <c r="D3393" s="45"/>
      <c r="E3393" s="45"/>
      <c r="F3393" s="147"/>
    </row>
    <row r="3394" spans="1:6" s="28" customFormat="1" x14ac:dyDescent="0.2">
      <c r="A3394" s="38"/>
      <c r="B3394" s="44"/>
      <c r="C3394" s="45"/>
      <c r="D3394" s="45"/>
      <c r="E3394" s="45"/>
      <c r="F3394" s="147"/>
    </row>
    <row r="3395" spans="1:6" s="28" customFormat="1" x14ac:dyDescent="0.2">
      <c r="A3395" s="41">
        <v>410000</v>
      </c>
      <c r="B3395" s="42" t="s">
        <v>357</v>
      </c>
      <c r="C3395" s="40">
        <f t="shared" ref="C3395" si="1320">C3396+C3401</f>
        <v>853700</v>
      </c>
      <c r="D3395" s="40">
        <f t="shared" ref="D3395" si="1321">D3396+D3401</f>
        <v>970000</v>
      </c>
      <c r="E3395" s="40">
        <f t="shared" ref="E3395" si="1322">E3396+E3401</f>
        <v>0</v>
      </c>
      <c r="F3395" s="152">
        <f t="shared" ref="F3395:F3415" si="1323">D3395/C3395*100</f>
        <v>113.62305259458827</v>
      </c>
    </row>
    <row r="3396" spans="1:6" s="28" customFormat="1" x14ac:dyDescent="0.2">
      <c r="A3396" s="41">
        <v>411000</v>
      </c>
      <c r="B3396" s="42" t="s">
        <v>474</v>
      </c>
      <c r="C3396" s="40">
        <f t="shared" ref="C3396" si="1324">SUM(C3397:C3400)</f>
        <v>761000</v>
      </c>
      <c r="D3396" s="40">
        <f t="shared" ref="D3396" si="1325">SUM(D3397:D3400)</f>
        <v>870000</v>
      </c>
      <c r="E3396" s="40">
        <f t="shared" ref="E3396" si="1326">SUM(E3397:E3400)</f>
        <v>0</v>
      </c>
      <c r="F3396" s="152">
        <f t="shared" si="1323"/>
        <v>114.32325886990802</v>
      </c>
    </row>
    <row r="3397" spans="1:6" s="28" customFormat="1" x14ac:dyDescent="0.2">
      <c r="A3397" s="43">
        <v>411100</v>
      </c>
      <c r="B3397" s="44" t="s">
        <v>358</v>
      </c>
      <c r="C3397" s="53">
        <v>686100</v>
      </c>
      <c r="D3397" s="45">
        <v>780000</v>
      </c>
      <c r="E3397" s="53">
        <v>0</v>
      </c>
      <c r="F3397" s="148">
        <f t="shared" si="1323"/>
        <v>113.68605159597726</v>
      </c>
    </row>
    <row r="3398" spans="1:6" s="28" customFormat="1" ht="40.5" x14ac:dyDescent="0.2">
      <c r="A3398" s="43">
        <v>411200</v>
      </c>
      <c r="B3398" s="44" t="s">
        <v>487</v>
      </c>
      <c r="C3398" s="53">
        <v>30000</v>
      </c>
      <c r="D3398" s="45">
        <v>35000</v>
      </c>
      <c r="E3398" s="53">
        <v>0</v>
      </c>
      <c r="F3398" s="148">
        <f t="shared" si="1323"/>
        <v>116.66666666666667</v>
      </c>
    </row>
    <row r="3399" spans="1:6" s="28" customFormat="1" ht="40.5" x14ac:dyDescent="0.2">
      <c r="A3399" s="43">
        <v>411300</v>
      </c>
      <c r="B3399" s="44" t="s">
        <v>359</v>
      </c>
      <c r="C3399" s="53">
        <v>38000</v>
      </c>
      <c r="D3399" s="45">
        <v>45000</v>
      </c>
      <c r="E3399" s="53">
        <v>0</v>
      </c>
      <c r="F3399" s="148">
        <f t="shared" si="1323"/>
        <v>118.42105263157893</v>
      </c>
    </row>
    <row r="3400" spans="1:6" s="28" customFormat="1" x14ac:dyDescent="0.2">
      <c r="A3400" s="43">
        <v>411400</v>
      </c>
      <c r="B3400" s="44" t="s">
        <v>360</v>
      </c>
      <c r="C3400" s="53">
        <v>6900</v>
      </c>
      <c r="D3400" s="45">
        <v>10000</v>
      </c>
      <c r="E3400" s="53">
        <v>0</v>
      </c>
      <c r="F3400" s="148">
        <f t="shared" si="1323"/>
        <v>144.92753623188406</v>
      </c>
    </row>
    <row r="3401" spans="1:6" s="28" customFormat="1" x14ac:dyDescent="0.2">
      <c r="A3401" s="41">
        <v>412000</v>
      </c>
      <c r="B3401" s="46" t="s">
        <v>479</v>
      </c>
      <c r="C3401" s="40">
        <f>SUM(C3402:C3411)</f>
        <v>92700</v>
      </c>
      <c r="D3401" s="40">
        <f>SUM(D3402:D3411)</f>
        <v>100000</v>
      </c>
      <c r="E3401" s="40">
        <f>SUM(E3402:E3411)</f>
        <v>0</v>
      </c>
      <c r="F3401" s="152">
        <f t="shared" si="1323"/>
        <v>107.87486515641855</v>
      </c>
    </row>
    <row r="3402" spans="1:6" s="28" customFormat="1" ht="40.5" x14ac:dyDescent="0.2">
      <c r="A3402" s="43">
        <v>412200</v>
      </c>
      <c r="B3402" s="44" t="s">
        <v>488</v>
      </c>
      <c r="C3402" s="53">
        <v>45000</v>
      </c>
      <c r="D3402" s="45">
        <v>49000</v>
      </c>
      <c r="E3402" s="53">
        <v>0</v>
      </c>
      <c r="F3402" s="148">
        <f t="shared" si="1323"/>
        <v>108.88888888888889</v>
      </c>
    </row>
    <row r="3403" spans="1:6" s="28" customFormat="1" x14ac:dyDescent="0.2">
      <c r="A3403" s="43">
        <v>412300</v>
      </c>
      <c r="B3403" s="44" t="s">
        <v>362</v>
      </c>
      <c r="C3403" s="53">
        <v>16000</v>
      </c>
      <c r="D3403" s="45">
        <v>16000</v>
      </c>
      <c r="E3403" s="53">
        <v>0</v>
      </c>
      <c r="F3403" s="148">
        <f t="shared" si="1323"/>
        <v>100</v>
      </c>
    </row>
    <row r="3404" spans="1:6" s="28" customFormat="1" x14ac:dyDescent="0.2">
      <c r="A3404" s="43">
        <v>412500</v>
      </c>
      <c r="B3404" s="44" t="s">
        <v>364</v>
      </c>
      <c r="C3404" s="53">
        <v>4500.0000000000036</v>
      </c>
      <c r="D3404" s="45">
        <v>4500</v>
      </c>
      <c r="E3404" s="53">
        <v>0</v>
      </c>
      <c r="F3404" s="148">
        <f t="shared" si="1323"/>
        <v>99.999999999999929</v>
      </c>
    </row>
    <row r="3405" spans="1:6" s="28" customFormat="1" x14ac:dyDescent="0.2">
      <c r="A3405" s="43">
        <v>412600</v>
      </c>
      <c r="B3405" s="44" t="s">
        <v>489</v>
      </c>
      <c r="C3405" s="53">
        <v>8300</v>
      </c>
      <c r="D3405" s="45">
        <v>8000</v>
      </c>
      <c r="E3405" s="53">
        <v>0</v>
      </c>
      <c r="F3405" s="148">
        <f t="shared" si="1323"/>
        <v>96.385542168674704</v>
      </c>
    </row>
    <row r="3406" spans="1:6" s="28" customFormat="1" x14ac:dyDescent="0.2">
      <c r="A3406" s="43">
        <v>412700</v>
      </c>
      <c r="B3406" s="44" t="s">
        <v>476</v>
      </c>
      <c r="C3406" s="53">
        <v>13000</v>
      </c>
      <c r="D3406" s="45">
        <v>15000</v>
      </c>
      <c r="E3406" s="53">
        <v>0</v>
      </c>
      <c r="F3406" s="148">
        <f t="shared" si="1323"/>
        <v>115.38461538461537</v>
      </c>
    </row>
    <row r="3407" spans="1:6" s="28" customFormat="1" x14ac:dyDescent="0.2">
      <c r="A3407" s="43">
        <v>412900</v>
      </c>
      <c r="B3407" s="48" t="s">
        <v>888</v>
      </c>
      <c r="C3407" s="53">
        <v>500</v>
      </c>
      <c r="D3407" s="45">
        <v>500</v>
      </c>
      <c r="E3407" s="53">
        <v>0</v>
      </c>
      <c r="F3407" s="148">
        <f t="shared" si="1323"/>
        <v>100</v>
      </c>
    </row>
    <row r="3408" spans="1:6" s="28" customFormat="1" x14ac:dyDescent="0.2">
      <c r="A3408" s="43">
        <v>412900</v>
      </c>
      <c r="B3408" s="48" t="s">
        <v>721</v>
      </c>
      <c r="C3408" s="53">
        <v>2000</v>
      </c>
      <c r="D3408" s="45">
        <v>2000</v>
      </c>
      <c r="E3408" s="53">
        <v>0</v>
      </c>
      <c r="F3408" s="148">
        <f t="shared" si="1323"/>
        <v>100</v>
      </c>
    </row>
    <row r="3409" spans="1:6" s="28" customFormat="1" x14ac:dyDescent="0.2">
      <c r="A3409" s="43">
        <v>412900</v>
      </c>
      <c r="B3409" s="48" t="s">
        <v>722</v>
      </c>
      <c r="C3409" s="53">
        <v>400</v>
      </c>
      <c r="D3409" s="45">
        <v>1000</v>
      </c>
      <c r="E3409" s="53">
        <v>0</v>
      </c>
      <c r="F3409" s="148">
        <f t="shared" si="1323"/>
        <v>250</v>
      </c>
    </row>
    <row r="3410" spans="1:6" s="28" customFormat="1" x14ac:dyDescent="0.2">
      <c r="A3410" s="43">
        <v>412900</v>
      </c>
      <c r="B3410" s="48" t="s">
        <v>723</v>
      </c>
      <c r="C3410" s="53">
        <v>2000</v>
      </c>
      <c r="D3410" s="45">
        <v>3000</v>
      </c>
      <c r="E3410" s="53">
        <v>0</v>
      </c>
      <c r="F3410" s="148">
        <f t="shared" si="1323"/>
        <v>150</v>
      </c>
    </row>
    <row r="3411" spans="1:6" s="28" customFormat="1" x14ac:dyDescent="0.2">
      <c r="A3411" s="43">
        <v>412900</v>
      </c>
      <c r="B3411" s="44" t="s">
        <v>705</v>
      </c>
      <c r="C3411" s="53">
        <v>1000</v>
      </c>
      <c r="D3411" s="45">
        <v>1000</v>
      </c>
      <c r="E3411" s="53">
        <v>0</v>
      </c>
      <c r="F3411" s="148">
        <f t="shared" si="1323"/>
        <v>100</v>
      </c>
    </row>
    <row r="3412" spans="1:6" s="50" customFormat="1" x14ac:dyDescent="0.2">
      <c r="A3412" s="41">
        <v>510000</v>
      </c>
      <c r="B3412" s="46" t="s">
        <v>423</v>
      </c>
      <c r="C3412" s="40">
        <f t="shared" ref="C3412:C3413" si="1327">C3413</f>
        <v>5000</v>
      </c>
      <c r="D3412" s="40">
        <f t="shared" ref="D3412:D3413" si="1328">D3413</f>
        <v>10000</v>
      </c>
      <c r="E3412" s="40">
        <f t="shared" ref="E3412:E3413" si="1329">E3413</f>
        <v>0</v>
      </c>
      <c r="F3412" s="152">
        <f t="shared" si="1323"/>
        <v>200</v>
      </c>
    </row>
    <row r="3413" spans="1:6" s="50" customFormat="1" x14ac:dyDescent="0.2">
      <c r="A3413" s="41">
        <v>511000</v>
      </c>
      <c r="B3413" s="46" t="s">
        <v>424</v>
      </c>
      <c r="C3413" s="40">
        <f t="shared" si="1327"/>
        <v>5000</v>
      </c>
      <c r="D3413" s="40">
        <f t="shared" si="1328"/>
        <v>10000</v>
      </c>
      <c r="E3413" s="40">
        <f t="shared" si="1329"/>
        <v>0</v>
      </c>
      <c r="F3413" s="152">
        <f t="shared" si="1323"/>
        <v>200</v>
      </c>
    </row>
    <row r="3414" spans="1:6" s="28" customFormat="1" x14ac:dyDescent="0.2">
      <c r="A3414" s="43">
        <v>511300</v>
      </c>
      <c r="B3414" s="44" t="s">
        <v>427</v>
      </c>
      <c r="C3414" s="53">
        <v>5000</v>
      </c>
      <c r="D3414" s="45">
        <v>10000</v>
      </c>
      <c r="E3414" s="53">
        <v>0</v>
      </c>
      <c r="F3414" s="148">
        <f t="shared" si="1323"/>
        <v>200</v>
      </c>
    </row>
    <row r="3415" spans="1:6" s="50" customFormat="1" x14ac:dyDescent="0.2">
      <c r="A3415" s="41">
        <v>630000</v>
      </c>
      <c r="B3415" s="46" t="s">
        <v>464</v>
      </c>
      <c r="C3415" s="40">
        <f t="shared" ref="C3415" si="1330">C3418+C3416</f>
        <v>60000</v>
      </c>
      <c r="D3415" s="40">
        <f t="shared" ref="D3415" si="1331">D3418+D3416</f>
        <v>40000</v>
      </c>
      <c r="E3415" s="40">
        <f t="shared" ref="E3415" si="1332">E3418+E3416</f>
        <v>400000</v>
      </c>
      <c r="F3415" s="152">
        <f t="shared" si="1323"/>
        <v>66.666666666666657</v>
      </c>
    </row>
    <row r="3416" spans="1:6" s="50" customFormat="1" x14ac:dyDescent="0.2">
      <c r="A3416" s="41">
        <v>631000</v>
      </c>
      <c r="B3416" s="46" t="s">
        <v>396</v>
      </c>
      <c r="C3416" s="40">
        <f t="shared" ref="C3416" si="1333">C3417</f>
        <v>0</v>
      </c>
      <c r="D3416" s="40">
        <f>D3417</f>
        <v>0</v>
      </c>
      <c r="E3416" s="40">
        <f t="shared" ref="E3416" si="1334">E3417</f>
        <v>400000</v>
      </c>
      <c r="F3416" s="152">
        <v>0</v>
      </c>
    </row>
    <row r="3417" spans="1:6" s="28" customFormat="1" x14ac:dyDescent="0.2">
      <c r="A3417" s="51">
        <v>631200</v>
      </c>
      <c r="B3417" s="44" t="s">
        <v>467</v>
      </c>
      <c r="C3417" s="53">
        <v>0</v>
      </c>
      <c r="D3417" s="45">
        <v>0</v>
      </c>
      <c r="E3417" s="53">
        <v>400000</v>
      </c>
      <c r="F3417" s="148">
        <v>0</v>
      </c>
    </row>
    <row r="3418" spans="1:6" s="50" customFormat="1" x14ac:dyDescent="0.2">
      <c r="A3418" s="41">
        <v>638000</v>
      </c>
      <c r="B3418" s="46" t="s">
        <v>397</v>
      </c>
      <c r="C3418" s="40">
        <f t="shared" ref="C3418" si="1335">C3419</f>
        <v>60000</v>
      </c>
      <c r="D3418" s="40">
        <f>D3419</f>
        <v>40000</v>
      </c>
      <c r="E3418" s="40">
        <v>0</v>
      </c>
      <c r="F3418" s="152">
        <f>D3418/C3418*100</f>
        <v>66.666666666666657</v>
      </c>
    </row>
    <row r="3419" spans="1:6" s="28" customFormat="1" x14ac:dyDescent="0.2">
      <c r="A3419" s="43">
        <v>638100</v>
      </c>
      <c r="B3419" s="44" t="s">
        <v>469</v>
      </c>
      <c r="C3419" s="53">
        <v>60000</v>
      </c>
      <c r="D3419" s="45">
        <v>40000</v>
      </c>
      <c r="E3419" s="53">
        <v>0</v>
      </c>
      <c r="F3419" s="148">
        <f>D3419/C3419*100</f>
        <v>66.666666666666657</v>
      </c>
    </row>
    <row r="3420" spans="1:6" s="28" customFormat="1" x14ac:dyDescent="0.2">
      <c r="A3420" s="82"/>
      <c r="B3420" s="76" t="s">
        <v>646</v>
      </c>
      <c r="C3420" s="80">
        <f>C3395+C3412+C3415</f>
        <v>918700</v>
      </c>
      <c r="D3420" s="80">
        <f>D3395+D3412+D3415</f>
        <v>1020000</v>
      </c>
      <c r="E3420" s="80">
        <f>E3395+E3412+E3415</f>
        <v>400000</v>
      </c>
      <c r="F3420" s="153">
        <f>D3420/C3420*100</f>
        <v>111.02645041907041</v>
      </c>
    </row>
    <row r="3421" spans="1:6" s="28" customFormat="1" x14ac:dyDescent="0.2">
      <c r="A3421" s="38"/>
      <c r="B3421" s="44"/>
      <c r="C3421" s="45"/>
      <c r="D3421" s="45"/>
      <c r="E3421" s="45"/>
      <c r="F3421" s="147"/>
    </row>
    <row r="3422" spans="1:6" s="28" customFormat="1" x14ac:dyDescent="0.2">
      <c r="A3422" s="38"/>
      <c r="B3422" s="44"/>
      <c r="C3422" s="45"/>
      <c r="D3422" s="45"/>
      <c r="E3422" s="45"/>
      <c r="F3422" s="147"/>
    </row>
    <row r="3423" spans="1:6" s="28" customFormat="1" x14ac:dyDescent="0.2">
      <c r="A3423" s="43" t="s">
        <v>968</v>
      </c>
      <c r="B3423" s="44"/>
      <c r="C3423" s="45"/>
      <c r="D3423" s="45"/>
      <c r="E3423" s="45"/>
      <c r="F3423" s="147"/>
    </row>
    <row r="3424" spans="1:6" s="28" customFormat="1" x14ac:dyDescent="0.2">
      <c r="A3424" s="43" t="s">
        <v>513</v>
      </c>
      <c r="B3424" s="44"/>
      <c r="C3424" s="45"/>
      <c r="D3424" s="45"/>
      <c r="E3424" s="45"/>
      <c r="F3424" s="147"/>
    </row>
    <row r="3425" spans="1:6" s="28" customFormat="1" x14ac:dyDescent="0.2">
      <c r="A3425" s="43" t="s">
        <v>781</v>
      </c>
      <c r="B3425" s="44"/>
      <c r="C3425" s="45"/>
      <c r="D3425" s="45"/>
      <c r="E3425" s="45"/>
      <c r="F3425" s="147"/>
    </row>
    <row r="3426" spans="1:6" s="28" customFormat="1" x14ac:dyDescent="0.2">
      <c r="A3426" s="43" t="s">
        <v>579</v>
      </c>
      <c r="B3426" s="44"/>
      <c r="C3426" s="45"/>
      <c r="D3426" s="45"/>
      <c r="E3426" s="45"/>
      <c r="F3426" s="147"/>
    </row>
    <row r="3427" spans="1:6" s="28" customFormat="1" x14ac:dyDescent="0.2">
      <c r="A3427" s="38"/>
      <c r="B3427" s="44"/>
      <c r="C3427" s="45"/>
      <c r="D3427" s="45"/>
      <c r="E3427" s="45"/>
      <c r="F3427" s="147"/>
    </row>
    <row r="3428" spans="1:6" s="28" customFormat="1" x14ac:dyDescent="0.2">
      <c r="A3428" s="41">
        <v>410000</v>
      </c>
      <c r="B3428" s="42" t="s">
        <v>357</v>
      </c>
      <c r="C3428" s="40">
        <f t="shared" ref="C3428" si="1336">C3429+C3434</f>
        <v>1749300</v>
      </c>
      <c r="D3428" s="40">
        <f t="shared" ref="D3428" si="1337">D3429+D3434</f>
        <v>1888800</v>
      </c>
      <c r="E3428" s="40">
        <f t="shared" ref="E3428" si="1338">E3429+E3434</f>
        <v>0</v>
      </c>
      <c r="F3428" s="152">
        <f t="shared" ref="F3428:F3450" si="1339">D3428/C3428*100</f>
        <v>107.9746184187961</v>
      </c>
    </row>
    <row r="3429" spans="1:6" s="28" customFormat="1" x14ac:dyDescent="0.2">
      <c r="A3429" s="41">
        <v>411000</v>
      </c>
      <c r="B3429" s="42" t="s">
        <v>474</v>
      </c>
      <c r="C3429" s="40">
        <f t="shared" ref="C3429" si="1340">SUM(C3430:C3433)</f>
        <v>1628700</v>
      </c>
      <c r="D3429" s="40">
        <f t="shared" ref="D3429" si="1341">SUM(D3430:D3433)</f>
        <v>1755000</v>
      </c>
      <c r="E3429" s="40">
        <f t="shared" ref="E3429" si="1342">SUM(E3430:E3433)</f>
        <v>0</v>
      </c>
      <c r="F3429" s="152">
        <f t="shared" si="1339"/>
        <v>107.75465094860932</v>
      </c>
    </row>
    <row r="3430" spans="1:6" s="28" customFormat="1" x14ac:dyDescent="0.2">
      <c r="A3430" s="43">
        <v>411100</v>
      </c>
      <c r="B3430" s="44" t="s">
        <v>358</v>
      </c>
      <c r="C3430" s="53">
        <v>1507400</v>
      </c>
      <c r="D3430" s="45">
        <v>1610000</v>
      </c>
      <c r="E3430" s="53">
        <v>0</v>
      </c>
      <c r="F3430" s="148">
        <f t="shared" si="1339"/>
        <v>106.80642165317767</v>
      </c>
    </row>
    <row r="3431" spans="1:6" s="28" customFormat="1" ht="40.5" x14ac:dyDescent="0.2">
      <c r="A3431" s="43">
        <v>411200</v>
      </c>
      <c r="B3431" s="44" t="s">
        <v>487</v>
      </c>
      <c r="C3431" s="53">
        <v>70000</v>
      </c>
      <c r="D3431" s="45">
        <v>75000</v>
      </c>
      <c r="E3431" s="53">
        <v>0</v>
      </c>
      <c r="F3431" s="148">
        <f t="shared" si="1339"/>
        <v>107.14285714285714</v>
      </c>
    </row>
    <row r="3432" spans="1:6" s="28" customFormat="1" ht="40.5" x14ac:dyDescent="0.2">
      <c r="A3432" s="43">
        <v>411300</v>
      </c>
      <c r="B3432" s="44" t="s">
        <v>359</v>
      </c>
      <c r="C3432" s="53">
        <v>45900</v>
      </c>
      <c r="D3432" s="45">
        <v>60000</v>
      </c>
      <c r="E3432" s="53">
        <v>0</v>
      </c>
      <c r="F3432" s="148">
        <f t="shared" si="1339"/>
        <v>130.718954248366</v>
      </c>
    </row>
    <row r="3433" spans="1:6" s="28" customFormat="1" x14ac:dyDescent="0.2">
      <c r="A3433" s="43">
        <v>411400</v>
      </c>
      <c r="B3433" s="44" t="s">
        <v>360</v>
      </c>
      <c r="C3433" s="53">
        <v>5400</v>
      </c>
      <c r="D3433" s="45">
        <v>10000</v>
      </c>
      <c r="E3433" s="53">
        <v>0</v>
      </c>
      <c r="F3433" s="148">
        <f t="shared" si="1339"/>
        <v>185.18518518518519</v>
      </c>
    </row>
    <row r="3434" spans="1:6" s="28" customFormat="1" x14ac:dyDescent="0.2">
      <c r="A3434" s="41">
        <v>412000</v>
      </c>
      <c r="B3434" s="46" t="s">
        <v>479</v>
      </c>
      <c r="C3434" s="40">
        <f>SUM(C3435:C3443)</f>
        <v>120599.99999999997</v>
      </c>
      <c r="D3434" s="40">
        <f>SUM(D3435:D3443)</f>
        <v>133800</v>
      </c>
      <c r="E3434" s="40">
        <f>SUM(E3435:E3443)</f>
        <v>0</v>
      </c>
      <c r="F3434" s="152">
        <f t="shared" si="1339"/>
        <v>110.94527363184082</v>
      </c>
    </row>
    <row r="3435" spans="1:6" s="28" customFormat="1" ht="40.5" x14ac:dyDescent="0.2">
      <c r="A3435" s="43">
        <v>412200</v>
      </c>
      <c r="B3435" s="44" t="s">
        <v>488</v>
      </c>
      <c r="C3435" s="53">
        <v>42800</v>
      </c>
      <c r="D3435" s="45">
        <v>47000</v>
      </c>
      <c r="E3435" s="53">
        <v>0</v>
      </c>
      <c r="F3435" s="148">
        <f t="shared" si="1339"/>
        <v>109.81308411214954</v>
      </c>
    </row>
    <row r="3436" spans="1:6" s="28" customFormat="1" x14ac:dyDescent="0.2">
      <c r="A3436" s="43">
        <v>412300</v>
      </c>
      <c r="B3436" s="44" t="s">
        <v>362</v>
      </c>
      <c r="C3436" s="53">
        <v>11200.000000000004</v>
      </c>
      <c r="D3436" s="45">
        <v>11200.000000000004</v>
      </c>
      <c r="E3436" s="53">
        <v>0</v>
      </c>
      <c r="F3436" s="148">
        <f t="shared" si="1339"/>
        <v>100</v>
      </c>
    </row>
    <row r="3437" spans="1:6" s="28" customFormat="1" x14ac:dyDescent="0.2">
      <c r="A3437" s="43">
        <v>412500</v>
      </c>
      <c r="B3437" s="44" t="s">
        <v>364</v>
      </c>
      <c r="C3437" s="53">
        <v>6600</v>
      </c>
      <c r="D3437" s="45">
        <v>6600</v>
      </c>
      <c r="E3437" s="53">
        <v>0</v>
      </c>
      <c r="F3437" s="148">
        <f t="shared" si="1339"/>
        <v>100</v>
      </c>
    </row>
    <row r="3438" spans="1:6" s="28" customFormat="1" x14ac:dyDescent="0.2">
      <c r="A3438" s="43">
        <v>412600</v>
      </c>
      <c r="B3438" s="44" t="s">
        <v>489</v>
      </c>
      <c r="C3438" s="53">
        <v>11800.000000000004</v>
      </c>
      <c r="D3438" s="45">
        <v>11800.000000000004</v>
      </c>
      <c r="E3438" s="53">
        <v>0</v>
      </c>
      <c r="F3438" s="148">
        <f t="shared" si="1339"/>
        <v>100</v>
      </c>
    </row>
    <row r="3439" spans="1:6" s="28" customFormat="1" x14ac:dyDescent="0.2">
      <c r="A3439" s="43">
        <v>412700</v>
      </c>
      <c r="B3439" s="44" t="s">
        <v>476</v>
      </c>
      <c r="C3439" s="53">
        <v>41699.999999999971</v>
      </c>
      <c r="D3439" s="45">
        <v>50000</v>
      </c>
      <c r="E3439" s="53">
        <v>0</v>
      </c>
      <c r="F3439" s="148">
        <f t="shared" si="1339"/>
        <v>119.90407673860919</v>
      </c>
    </row>
    <row r="3440" spans="1:6" s="28" customFormat="1" x14ac:dyDescent="0.2">
      <c r="A3440" s="43">
        <v>412900</v>
      </c>
      <c r="B3440" s="48" t="s">
        <v>888</v>
      </c>
      <c r="C3440" s="53">
        <v>300</v>
      </c>
      <c r="D3440" s="45">
        <v>300</v>
      </c>
      <c r="E3440" s="53">
        <v>0</v>
      </c>
      <c r="F3440" s="148">
        <f t="shared" si="1339"/>
        <v>100</v>
      </c>
    </row>
    <row r="3441" spans="1:6" s="28" customFormat="1" x14ac:dyDescent="0.2">
      <c r="A3441" s="43">
        <v>412900</v>
      </c>
      <c r="B3441" s="48" t="s">
        <v>722</v>
      </c>
      <c r="C3441" s="53">
        <v>1700</v>
      </c>
      <c r="D3441" s="45">
        <v>1700</v>
      </c>
      <c r="E3441" s="53">
        <v>0</v>
      </c>
      <c r="F3441" s="148">
        <f t="shared" si="1339"/>
        <v>100</v>
      </c>
    </row>
    <row r="3442" spans="1:6" s="28" customFormat="1" x14ac:dyDescent="0.2">
      <c r="A3442" s="43">
        <v>412900</v>
      </c>
      <c r="B3442" s="48" t="s">
        <v>723</v>
      </c>
      <c r="C3442" s="53">
        <v>3200</v>
      </c>
      <c r="D3442" s="45">
        <v>4000</v>
      </c>
      <c r="E3442" s="53">
        <v>0</v>
      </c>
      <c r="F3442" s="148">
        <f t="shared" si="1339"/>
        <v>125</v>
      </c>
    </row>
    <row r="3443" spans="1:6" s="28" customFormat="1" x14ac:dyDescent="0.2">
      <c r="A3443" s="43">
        <v>412900</v>
      </c>
      <c r="B3443" s="44" t="s">
        <v>705</v>
      </c>
      <c r="C3443" s="53">
        <v>1300</v>
      </c>
      <c r="D3443" s="45">
        <v>1200</v>
      </c>
      <c r="E3443" s="53">
        <v>0</v>
      </c>
      <c r="F3443" s="148">
        <f t="shared" si="1339"/>
        <v>92.307692307692307</v>
      </c>
    </row>
    <row r="3444" spans="1:6" s="28" customFormat="1" x14ac:dyDescent="0.2">
      <c r="A3444" s="41">
        <v>510000</v>
      </c>
      <c r="B3444" s="46" t="s">
        <v>423</v>
      </c>
      <c r="C3444" s="40">
        <f>C3445+0</f>
        <v>5000</v>
      </c>
      <c r="D3444" s="40">
        <f>D3445+0</f>
        <v>30000</v>
      </c>
      <c r="E3444" s="40">
        <f>E3445+0</f>
        <v>0</v>
      </c>
      <c r="F3444" s="152">
        <f t="shared" si="1339"/>
        <v>600</v>
      </c>
    </row>
    <row r="3445" spans="1:6" s="28" customFormat="1" x14ac:dyDescent="0.2">
      <c r="A3445" s="41">
        <v>511000</v>
      </c>
      <c r="B3445" s="46" t="s">
        <v>424</v>
      </c>
      <c r="C3445" s="40">
        <f>SUM(C3446:C3446)</f>
        <v>5000</v>
      </c>
      <c r="D3445" s="40">
        <f>SUM(D3446:D3446)</f>
        <v>30000</v>
      </c>
      <c r="E3445" s="40">
        <f>SUM(E3446:E3446)</f>
        <v>0</v>
      </c>
      <c r="F3445" s="152">
        <f t="shared" si="1339"/>
        <v>600</v>
      </c>
    </row>
    <row r="3446" spans="1:6" s="28" customFormat="1" x14ac:dyDescent="0.2">
      <c r="A3446" s="43">
        <v>511300</v>
      </c>
      <c r="B3446" s="44" t="s">
        <v>427</v>
      </c>
      <c r="C3446" s="53">
        <v>5000</v>
      </c>
      <c r="D3446" s="45">
        <v>30000</v>
      </c>
      <c r="E3446" s="53">
        <v>0</v>
      </c>
      <c r="F3446" s="148">
        <f t="shared" si="1339"/>
        <v>600</v>
      </c>
    </row>
    <row r="3447" spans="1:6" s="50" customFormat="1" x14ac:dyDescent="0.2">
      <c r="A3447" s="41">
        <v>630000</v>
      </c>
      <c r="B3447" s="46" t="s">
        <v>464</v>
      </c>
      <c r="C3447" s="40">
        <f t="shared" ref="C3447:C3448" si="1343">C3448</f>
        <v>50000</v>
      </c>
      <c r="D3447" s="40">
        <f t="shared" ref="D3447:D3448" si="1344">D3448</f>
        <v>50000</v>
      </c>
      <c r="E3447" s="40">
        <f t="shared" ref="E3447:E3448" si="1345">E3448</f>
        <v>0</v>
      </c>
      <c r="F3447" s="152">
        <f t="shared" si="1339"/>
        <v>100</v>
      </c>
    </row>
    <row r="3448" spans="1:6" s="50" customFormat="1" x14ac:dyDescent="0.2">
      <c r="A3448" s="41">
        <v>638000</v>
      </c>
      <c r="B3448" s="46" t="s">
        <v>397</v>
      </c>
      <c r="C3448" s="40">
        <f t="shared" si="1343"/>
        <v>50000</v>
      </c>
      <c r="D3448" s="40">
        <f t="shared" si="1344"/>
        <v>50000</v>
      </c>
      <c r="E3448" s="40">
        <f t="shared" si="1345"/>
        <v>0</v>
      </c>
      <c r="F3448" s="152">
        <f t="shared" si="1339"/>
        <v>100</v>
      </c>
    </row>
    <row r="3449" spans="1:6" s="28" customFormat="1" x14ac:dyDescent="0.2">
      <c r="A3449" s="43">
        <v>638100</v>
      </c>
      <c r="B3449" s="44" t="s">
        <v>469</v>
      </c>
      <c r="C3449" s="53">
        <v>50000</v>
      </c>
      <c r="D3449" s="45">
        <v>50000</v>
      </c>
      <c r="E3449" s="53">
        <v>0</v>
      </c>
      <c r="F3449" s="148">
        <f t="shared" si="1339"/>
        <v>100</v>
      </c>
    </row>
    <row r="3450" spans="1:6" s="28" customFormat="1" x14ac:dyDescent="0.2">
      <c r="A3450" s="82"/>
      <c r="B3450" s="76" t="s">
        <v>646</v>
      </c>
      <c r="C3450" s="80">
        <f>C3428+C3444+C3447</f>
        <v>1804300</v>
      </c>
      <c r="D3450" s="80">
        <f>D3428+D3444+D3447</f>
        <v>1968800</v>
      </c>
      <c r="E3450" s="80">
        <f>E3428+E3444+E3447</f>
        <v>0</v>
      </c>
      <c r="F3450" s="153">
        <f t="shared" si="1339"/>
        <v>109.11710912819376</v>
      </c>
    </row>
    <row r="3451" spans="1:6" s="28" customFormat="1" x14ac:dyDescent="0.2">
      <c r="A3451" s="38"/>
      <c r="B3451" s="44"/>
      <c r="C3451" s="45"/>
      <c r="D3451" s="45"/>
      <c r="E3451" s="45"/>
      <c r="F3451" s="147"/>
    </row>
    <row r="3452" spans="1:6" s="28" customFormat="1" x14ac:dyDescent="0.2">
      <c r="A3452" s="38"/>
      <c r="B3452" s="44"/>
      <c r="C3452" s="45"/>
      <c r="D3452" s="45"/>
      <c r="E3452" s="45"/>
      <c r="F3452" s="147"/>
    </row>
    <row r="3453" spans="1:6" s="28" customFormat="1" x14ac:dyDescent="0.2">
      <c r="A3453" s="43" t="s">
        <v>632</v>
      </c>
      <c r="B3453" s="44"/>
      <c r="C3453" s="45"/>
      <c r="D3453" s="45"/>
      <c r="E3453" s="45"/>
      <c r="F3453" s="147"/>
    </row>
    <row r="3454" spans="1:6" s="28" customFormat="1" x14ac:dyDescent="0.2">
      <c r="A3454" s="43" t="s">
        <v>513</v>
      </c>
      <c r="B3454" s="44"/>
      <c r="C3454" s="45"/>
      <c r="D3454" s="45"/>
      <c r="E3454" s="45"/>
      <c r="F3454" s="147"/>
    </row>
    <row r="3455" spans="1:6" s="28" customFormat="1" x14ac:dyDescent="0.2">
      <c r="A3455" s="43" t="s">
        <v>572</v>
      </c>
      <c r="B3455" s="44"/>
      <c r="C3455" s="45"/>
      <c r="D3455" s="45"/>
      <c r="E3455" s="45"/>
      <c r="F3455" s="147"/>
    </row>
    <row r="3456" spans="1:6" s="28" customFormat="1" x14ac:dyDescent="0.2">
      <c r="A3456" s="43" t="s">
        <v>579</v>
      </c>
      <c r="B3456" s="44"/>
      <c r="C3456" s="45"/>
      <c r="D3456" s="45"/>
      <c r="E3456" s="45"/>
      <c r="F3456" s="147"/>
    </row>
    <row r="3457" spans="1:6" s="28" customFormat="1" x14ac:dyDescent="0.2">
      <c r="A3457" s="38"/>
      <c r="B3457" s="44"/>
      <c r="C3457" s="45"/>
      <c r="D3457" s="45"/>
      <c r="E3457" s="45"/>
      <c r="F3457" s="147"/>
    </row>
    <row r="3458" spans="1:6" s="28" customFormat="1" x14ac:dyDescent="0.2">
      <c r="A3458" s="41">
        <v>410000</v>
      </c>
      <c r="B3458" s="42" t="s">
        <v>357</v>
      </c>
      <c r="C3458" s="40">
        <f t="shared" ref="C3458" si="1346">C3459+C3464</f>
        <v>1467300</v>
      </c>
      <c r="D3458" s="40">
        <f t="shared" ref="D3458" si="1347">D3459+D3464</f>
        <v>1548000</v>
      </c>
      <c r="E3458" s="40">
        <f t="shared" ref="E3458" si="1348">E3459+E3464</f>
        <v>0</v>
      </c>
      <c r="F3458" s="152">
        <f t="shared" ref="F3458:F3477" si="1349">D3458/C3458*100</f>
        <v>105.49989777141688</v>
      </c>
    </row>
    <row r="3459" spans="1:6" s="28" customFormat="1" x14ac:dyDescent="0.2">
      <c r="A3459" s="41">
        <v>411000</v>
      </c>
      <c r="B3459" s="42" t="s">
        <v>474</v>
      </c>
      <c r="C3459" s="40">
        <f t="shared" ref="C3459" si="1350">SUM(C3460:C3463)</f>
        <v>1326500</v>
      </c>
      <c r="D3459" s="40">
        <f t="shared" ref="D3459" si="1351">SUM(D3460:D3463)</f>
        <v>1405000</v>
      </c>
      <c r="E3459" s="40">
        <f t="shared" ref="E3459" si="1352">SUM(E3460:E3463)</f>
        <v>0</v>
      </c>
      <c r="F3459" s="152">
        <f t="shared" si="1349"/>
        <v>105.91782887297398</v>
      </c>
    </row>
    <row r="3460" spans="1:6" s="28" customFormat="1" x14ac:dyDescent="0.2">
      <c r="A3460" s="43">
        <v>411100</v>
      </c>
      <c r="B3460" s="44" t="s">
        <v>358</v>
      </c>
      <c r="C3460" s="53">
        <v>1240000</v>
      </c>
      <c r="D3460" s="45">
        <v>1290000</v>
      </c>
      <c r="E3460" s="53">
        <v>0</v>
      </c>
      <c r="F3460" s="148">
        <f t="shared" si="1349"/>
        <v>104.03225806451613</v>
      </c>
    </row>
    <row r="3461" spans="1:6" s="28" customFormat="1" ht="40.5" x14ac:dyDescent="0.2">
      <c r="A3461" s="43">
        <v>411200</v>
      </c>
      <c r="B3461" s="44" t="s">
        <v>487</v>
      </c>
      <c r="C3461" s="53">
        <v>50000</v>
      </c>
      <c r="D3461" s="45">
        <v>55000</v>
      </c>
      <c r="E3461" s="53">
        <v>0</v>
      </c>
      <c r="F3461" s="148">
        <f t="shared" si="1349"/>
        <v>110.00000000000001</v>
      </c>
    </row>
    <row r="3462" spans="1:6" s="28" customFormat="1" ht="40.5" x14ac:dyDescent="0.2">
      <c r="A3462" s="43">
        <v>411300</v>
      </c>
      <c r="B3462" s="44" t="s">
        <v>359</v>
      </c>
      <c r="C3462" s="53">
        <v>30000</v>
      </c>
      <c r="D3462" s="45">
        <v>50000</v>
      </c>
      <c r="E3462" s="53">
        <v>0</v>
      </c>
      <c r="F3462" s="148">
        <f t="shared" si="1349"/>
        <v>166.66666666666669</v>
      </c>
    </row>
    <row r="3463" spans="1:6" s="28" customFormat="1" x14ac:dyDescent="0.2">
      <c r="A3463" s="43">
        <v>411400</v>
      </c>
      <c r="B3463" s="44" t="s">
        <v>360</v>
      </c>
      <c r="C3463" s="53">
        <v>6500</v>
      </c>
      <c r="D3463" s="45">
        <v>10000</v>
      </c>
      <c r="E3463" s="53">
        <v>0</v>
      </c>
      <c r="F3463" s="148">
        <f t="shared" si="1349"/>
        <v>153.84615384615387</v>
      </c>
    </row>
    <row r="3464" spans="1:6" s="28" customFormat="1" x14ac:dyDescent="0.2">
      <c r="A3464" s="41">
        <v>412000</v>
      </c>
      <c r="B3464" s="46" t="s">
        <v>479</v>
      </c>
      <c r="C3464" s="40">
        <f>SUM(C3465:C3473)</f>
        <v>140800</v>
      </c>
      <c r="D3464" s="40">
        <f>SUM(D3465:D3473)</f>
        <v>143000.00000000006</v>
      </c>
      <c r="E3464" s="40">
        <f>SUM(E3465:E3473)</f>
        <v>0</v>
      </c>
      <c r="F3464" s="152">
        <f t="shared" si="1349"/>
        <v>101.56250000000004</v>
      </c>
    </row>
    <row r="3465" spans="1:6" s="28" customFormat="1" ht="40.5" x14ac:dyDescent="0.2">
      <c r="A3465" s="43">
        <v>412200</v>
      </c>
      <c r="B3465" s="44" t="s">
        <v>488</v>
      </c>
      <c r="C3465" s="53">
        <v>46000</v>
      </c>
      <c r="D3465" s="45">
        <v>51000</v>
      </c>
      <c r="E3465" s="53">
        <v>0</v>
      </c>
      <c r="F3465" s="148">
        <f t="shared" si="1349"/>
        <v>110.86956521739131</v>
      </c>
    </row>
    <row r="3466" spans="1:6" s="28" customFormat="1" x14ac:dyDescent="0.2">
      <c r="A3466" s="43">
        <v>412300</v>
      </c>
      <c r="B3466" s="44" t="s">
        <v>362</v>
      </c>
      <c r="C3466" s="53">
        <v>14000</v>
      </c>
      <c r="D3466" s="45">
        <v>14000</v>
      </c>
      <c r="E3466" s="53">
        <v>0</v>
      </c>
      <c r="F3466" s="148">
        <f t="shared" si="1349"/>
        <v>100</v>
      </c>
    </row>
    <row r="3467" spans="1:6" s="28" customFormat="1" x14ac:dyDescent="0.2">
      <c r="A3467" s="43">
        <v>412500</v>
      </c>
      <c r="B3467" s="44" t="s">
        <v>364</v>
      </c>
      <c r="C3467" s="53">
        <v>3000</v>
      </c>
      <c r="D3467" s="45">
        <v>3000</v>
      </c>
      <c r="E3467" s="53">
        <v>0</v>
      </c>
      <c r="F3467" s="148">
        <f t="shared" si="1349"/>
        <v>100</v>
      </c>
    </row>
    <row r="3468" spans="1:6" s="28" customFormat="1" x14ac:dyDescent="0.2">
      <c r="A3468" s="43">
        <v>412600</v>
      </c>
      <c r="B3468" s="44" t="s">
        <v>489</v>
      </c>
      <c r="C3468" s="53">
        <v>8299.9999999999964</v>
      </c>
      <c r="D3468" s="45">
        <v>9400</v>
      </c>
      <c r="E3468" s="53">
        <v>0</v>
      </c>
      <c r="F3468" s="148">
        <f t="shared" si="1349"/>
        <v>113.25301204819283</v>
      </c>
    </row>
    <row r="3469" spans="1:6" s="28" customFormat="1" x14ac:dyDescent="0.2">
      <c r="A3469" s="43">
        <v>412700</v>
      </c>
      <c r="B3469" s="44" t="s">
        <v>476</v>
      </c>
      <c r="C3469" s="53">
        <v>58600</v>
      </c>
      <c r="D3469" s="45">
        <v>60000.000000000044</v>
      </c>
      <c r="E3469" s="53">
        <v>0</v>
      </c>
      <c r="F3469" s="148">
        <f t="shared" si="1349"/>
        <v>102.3890784982936</v>
      </c>
    </row>
    <row r="3470" spans="1:6" s="28" customFormat="1" x14ac:dyDescent="0.2">
      <c r="A3470" s="43">
        <v>412900</v>
      </c>
      <c r="B3470" s="48" t="s">
        <v>888</v>
      </c>
      <c r="C3470" s="53">
        <v>1000.0000000000002</v>
      </c>
      <c r="D3470" s="45">
        <v>500</v>
      </c>
      <c r="E3470" s="53">
        <v>0</v>
      </c>
      <c r="F3470" s="148">
        <f t="shared" si="1349"/>
        <v>49.999999999999986</v>
      </c>
    </row>
    <row r="3471" spans="1:6" s="28" customFormat="1" x14ac:dyDescent="0.2">
      <c r="A3471" s="43">
        <v>412900</v>
      </c>
      <c r="B3471" s="48" t="s">
        <v>721</v>
      </c>
      <c r="C3471" s="53">
        <v>3999.9999999999991</v>
      </c>
      <c r="D3471" s="45">
        <v>1000</v>
      </c>
      <c r="E3471" s="53">
        <v>0</v>
      </c>
      <c r="F3471" s="148">
        <f t="shared" si="1349"/>
        <v>25.000000000000007</v>
      </c>
    </row>
    <row r="3472" spans="1:6" s="28" customFormat="1" x14ac:dyDescent="0.2">
      <c r="A3472" s="43">
        <v>412900</v>
      </c>
      <c r="B3472" s="48" t="s">
        <v>722</v>
      </c>
      <c r="C3472" s="53">
        <v>2800</v>
      </c>
      <c r="D3472" s="45">
        <v>1000</v>
      </c>
      <c r="E3472" s="53">
        <v>0</v>
      </c>
      <c r="F3472" s="148">
        <f t="shared" si="1349"/>
        <v>35.714285714285715</v>
      </c>
    </row>
    <row r="3473" spans="1:6" s="28" customFormat="1" x14ac:dyDescent="0.2">
      <c r="A3473" s="43">
        <v>412900</v>
      </c>
      <c r="B3473" s="48" t="s">
        <v>723</v>
      </c>
      <c r="C3473" s="53">
        <v>3100</v>
      </c>
      <c r="D3473" s="45">
        <v>3100</v>
      </c>
      <c r="E3473" s="53">
        <v>0</v>
      </c>
      <c r="F3473" s="148">
        <f t="shared" si="1349"/>
        <v>100</v>
      </c>
    </row>
    <row r="3474" spans="1:6" s="28" customFormat="1" x14ac:dyDescent="0.2">
      <c r="A3474" s="41">
        <v>510000</v>
      </c>
      <c r="B3474" s="46" t="s">
        <v>423</v>
      </c>
      <c r="C3474" s="40">
        <f t="shared" ref="C3474:C3475" si="1353">C3475</f>
        <v>5000</v>
      </c>
      <c r="D3474" s="40">
        <f t="shared" ref="D3474:D3475" si="1354">D3475</f>
        <v>30000</v>
      </c>
      <c r="E3474" s="40">
        <f t="shared" ref="E3474:E3475" si="1355">E3475</f>
        <v>0</v>
      </c>
      <c r="F3474" s="152">
        <f t="shared" si="1349"/>
        <v>600</v>
      </c>
    </row>
    <row r="3475" spans="1:6" s="28" customFormat="1" x14ac:dyDescent="0.2">
      <c r="A3475" s="41">
        <v>511000</v>
      </c>
      <c r="B3475" s="46" t="s">
        <v>424</v>
      </c>
      <c r="C3475" s="40">
        <f t="shared" si="1353"/>
        <v>5000</v>
      </c>
      <c r="D3475" s="40">
        <f t="shared" si="1354"/>
        <v>30000</v>
      </c>
      <c r="E3475" s="40">
        <f t="shared" si="1355"/>
        <v>0</v>
      </c>
      <c r="F3475" s="152">
        <f t="shared" si="1349"/>
        <v>600</v>
      </c>
    </row>
    <row r="3476" spans="1:6" s="28" customFormat="1" x14ac:dyDescent="0.2">
      <c r="A3476" s="43">
        <v>511300</v>
      </c>
      <c r="B3476" s="44" t="s">
        <v>427</v>
      </c>
      <c r="C3476" s="53">
        <v>5000</v>
      </c>
      <c r="D3476" s="45">
        <v>30000</v>
      </c>
      <c r="E3476" s="53">
        <v>0</v>
      </c>
      <c r="F3476" s="148">
        <f t="shared" si="1349"/>
        <v>600</v>
      </c>
    </row>
    <row r="3477" spans="1:6" s="50" customFormat="1" x14ac:dyDescent="0.2">
      <c r="A3477" s="41">
        <v>630000</v>
      </c>
      <c r="B3477" s="46" t="s">
        <v>464</v>
      </c>
      <c r="C3477" s="40">
        <f t="shared" ref="C3477" si="1356">C3480+C3478</f>
        <v>85000</v>
      </c>
      <c r="D3477" s="40">
        <f t="shared" ref="D3477" si="1357">D3480+D3478</f>
        <v>70000</v>
      </c>
      <c r="E3477" s="40">
        <f t="shared" ref="E3477" si="1358">E3480+E3478</f>
        <v>10000</v>
      </c>
      <c r="F3477" s="152">
        <f t="shared" si="1349"/>
        <v>82.35294117647058</v>
      </c>
    </row>
    <row r="3478" spans="1:6" s="50" customFormat="1" x14ac:dyDescent="0.2">
      <c r="A3478" s="41">
        <v>631000</v>
      </c>
      <c r="B3478" s="46" t="s">
        <v>396</v>
      </c>
      <c r="C3478" s="40">
        <f t="shared" ref="C3478" si="1359">C3479</f>
        <v>0</v>
      </c>
      <c r="D3478" s="40">
        <f>D3479</f>
        <v>0</v>
      </c>
      <c r="E3478" s="40">
        <f t="shared" ref="E3478" si="1360">E3479</f>
        <v>10000</v>
      </c>
      <c r="F3478" s="152">
        <v>0</v>
      </c>
    </row>
    <row r="3479" spans="1:6" s="28" customFormat="1" x14ac:dyDescent="0.2">
      <c r="A3479" s="51">
        <v>631200</v>
      </c>
      <c r="B3479" s="44" t="s">
        <v>467</v>
      </c>
      <c r="C3479" s="53">
        <v>0</v>
      </c>
      <c r="D3479" s="45">
        <v>0</v>
      </c>
      <c r="E3479" s="53">
        <v>10000</v>
      </c>
      <c r="F3479" s="148">
        <v>0</v>
      </c>
    </row>
    <row r="3480" spans="1:6" s="50" customFormat="1" x14ac:dyDescent="0.2">
      <c r="A3480" s="41">
        <v>638000</v>
      </c>
      <c r="B3480" s="46" t="s">
        <v>397</v>
      </c>
      <c r="C3480" s="40">
        <f t="shared" ref="C3480" si="1361">C3481</f>
        <v>85000</v>
      </c>
      <c r="D3480" s="40">
        <f>D3481</f>
        <v>70000</v>
      </c>
      <c r="E3480" s="40">
        <f t="shared" ref="E3480" si="1362">E3481</f>
        <v>0</v>
      </c>
      <c r="F3480" s="152">
        <f>D3480/C3480*100</f>
        <v>82.35294117647058</v>
      </c>
    </row>
    <row r="3481" spans="1:6" s="28" customFormat="1" x14ac:dyDescent="0.2">
      <c r="A3481" s="43">
        <v>638100</v>
      </c>
      <c r="B3481" s="44" t="s">
        <v>469</v>
      </c>
      <c r="C3481" s="53">
        <v>85000</v>
      </c>
      <c r="D3481" s="45">
        <v>70000</v>
      </c>
      <c r="E3481" s="53">
        <v>0</v>
      </c>
      <c r="F3481" s="148">
        <f>D3481/C3481*100</f>
        <v>82.35294117647058</v>
      </c>
    </row>
    <row r="3482" spans="1:6" s="28" customFormat="1" x14ac:dyDescent="0.2">
      <c r="A3482" s="82"/>
      <c r="B3482" s="76" t="s">
        <v>646</v>
      </c>
      <c r="C3482" s="80">
        <f>C3458+C3474+C3477</f>
        <v>1557300</v>
      </c>
      <c r="D3482" s="80">
        <f>D3458+D3474+D3477</f>
        <v>1648000</v>
      </c>
      <c r="E3482" s="80">
        <f>E3458+E3474+E3477</f>
        <v>10000</v>
      </c>
      <c r="F3482" s="153">
        <f>D3482/C3482*100</f>
        <v>105.82418288062672</v>
      </c>
    </row>
    <row r="3483" spans="1:6" s="28" customFormat="1" x14ac:dyDescent="0.2">
      <c r="A3483" s="61"/>
      <c r="B3483" s="39"/>
      <c r="C3483" s="62"/>
      <c r="D3483" s="62"/>
      <c r="E3483" s="62"/>
      <c r="F3483" s="149"/>
    </row>
    <row r="3484" spans="1:6" s="28" customFormat="1" x14ac:dyDescent="0.2">
      <c r="A3484" s="61"/>
      <c r="B3484" s="39"/>
      <c r="C3484" s="62"/>
      <c r="D3484" s="62"/>
      <c r="E3484" s="62"/>
      <c r="F3484" s="149"/>
    </row>
    <row r="3485" spans="1:6" s="28" customFormat="1" x14ac:dyDescent="0.2">
      <c r="A3485" s="43" t="s">
        <v>633</v>
      </c>
      <c r="B3485" s="44"/>
      <c r="C3485" s="62"/>
      <c r="D3485" s="62"/>
      <c r="E3485" s="62"/>
      <c r="F3485" s="149"/>
    </row>
    <row r="3486" spans="1:6" s="28" customFormat="1" x14ac:dyDescent="0.2">
      <c r="A3486" s="43" t="s">
        <v>513</v>
      </c>
      <c r="B3486" s="44"/>
      <c r="C3486" s="62"/>
      <c r="D3486" s="62"/>
      <c r="E3486" s="62"/>
      <c r="F3486" s="149"/>
    </row>
    <row r="3487" spans="1:6" s="28" customFormat="1" x14ac:dyDescent="0.2">
      <c r="A3487" s="43" t="s">
        <v>573</v>
      </c>
      <c r="B3487" s="44"/>
      <c r="C3487" s="62"/>
      <c r="D3487" s="62"/>
      <c r="E3487" s="62"/>
      <c r="F3487" s="149"/>
    </row>
    <row r="3488" spans="1:6" s="28" customFormat="1" x14ac:dyDescent="0.2">
      <c r="A3488" s="43" t="s">
        <v>579</v>
      </c>
      <c r="B3488" s="44"/>
      <c r="C3488" s="62"/>
      <c r="D3488" s="62"/>
      <c r="E3488" s="62"/>
      <c r="F3488" s="149"/>
    </row>
    <row r="3489" spans="1:6" s="28" customFormat="1" x14ac:dyDescent="0.2">
      <c r="A3489" s="38"/>
      <c r="B3489" s="44"/>
      <c r="C3489" s="62"/>
      <c r="D3489" s="62"/>
      <c r="E3489" s="62"/>
      <c r="F3489" s="149"/>
    </row>
    <row r="3490" spans="1:6" s="50" customFormat="1" x14ac:dyDescent="0.2">
      <c r="A3490" s="41">
        <v>410000</v>
      </c>
      <c r="B3490" s="42" t="s">
        <v>357</v>
      </c>
      <c r="C3490" s="40">
        <f t="shared" ref="C3490" si="1363">C3491+C3496</f>
        <v>1247899.9999999995</v>
      </c>
      <c r="D3490" s="40">
        <f t="shared" ref="D3490" si="1364">D3491+D3496</f>
        <v>1276000</v>
      </c>
      <c r="E3490" s="40">
        <f t="shared" ref="E3490" si="1365">E3491+E3496</f>
        <v>0</v>
      </c>
      <c r="F3490" s="152">
        <f t="shared" ref="F3490:F3511" si="1366">D3490/C3490*100</f>
        <v>102.25178299543236</v>
      </c>
    </row>
    <row r="3491" spans="1:6" s="50" customFormat="1" x14ac:dyDescent="0.2">
      <c r="A3491" s="41">
        <v>411000</v>
      </c>
      <c r="B3491" s="42" t="s">
        <v>474</v>
      </c>
      <c r="C3491" s="40">
        <f t="shared" ref="C3491" si="1367">SUM(C3492:C3495)</f>
        <v>1045500</v>
      </c>
      <c r="D3491" s="40">
        <f t="shared" ref="D3491" si="1368">SUM(D3492:D3495)</f>
        <v>1070000</v>
      </c>
      <c r="E3491" s="40">
        <f t="shared" ref="E3491" si="1369">SUM(E3492:E3495)</f>
        <v>0</v>
      </c>
      <c r="F3491" s="152">
        <f t="shared" si="1366"/>
        <v>102.34337637494022</v>
      </c>
    </row>
    <row r="3492" spans="1:6" s="28" customFormat="1" x14ac:dyDescent="0.2">
      <c r="A3492" s="43">
        <v>411100</v>
      </c>
      <c r="B3492" s="44" t="s">
        <v>358</v>
      </c>
      <c r="C3492" s="53">
        <v>935000</v>
      </c>
      <c r="D3492" s="45">
        <v>965000</v>
      </c>
      <c r="E3492" s="53">
        <v>0</v>
      </c>
      <c r="F3492" s="148">
        <f t="shared" si="1366"/>
        <v>103.20855614973262</v>
      </c>
    </row>
    <row r="3493" spans="1:6" s="28" customFormat="1" ht="40.5" x14ac:dyDescent="0.2">
      <c r="A3493" s="43">
        <v>411200</v>
      </c>
      <c r="B3493" s="44" t="s">
        <v>487</v>
      </c>
      <c r="C3493" s="53">
        <v>60500</v>
      </c>
      <c r="D3493" s="45">
        <v>65000</v>
      </c>
      <c r="E3493" s="53">
        <v>0</v>
      </c>
      <c r="F3493" s="148">
        <f t="shared" si="1366"/>
        <v>107.43801652892562</v>
      </c>
    </row>
    <row r="3494" spans="1:6" s="28" customFormat="1" ht="40.5" x14ac:dyDescent="0.2">
      <c r="A3494" s="43">
        <v>411300</v>
      </c>
      <c r="B3494" s="44" t="s">
        <v>359</v>
      </c>
      <c r="C3494" s="53">
        <v>24999.999999999964</v>
      </c>
      <c r="D3494" s="45">
        <v>25000</v>
      </c>
      <c r="E3494" s="53">
        <v>0</v>
      </c>
      <c r="F3494" s="148">
        <f t="shared" si="1366"/>
        <v>100.00000000000016</v>
      </c>
    </row>
    <row r="3495" spans="1:6" s="28" customFormat="1" x14ac:dyDescent="0.2">
      <c r="A3495" s="43">
        <v>411400</v>
      </c>
      <c r="B3495" s="44" t="s">
        <v>360</v>
      </c>
      <c r="C3495" s="53">
        <v>24999.999999999964</v>
      </c>
      <c r="D3495" s="45">
        <v>15000</v>
      </c>
      <c r="E3495" s="53">
        <v>0</v>
      </c>
      <c r="F3495" s="148">
        <f t="shared" si="1366"/>
        <v>60.000000000000085</v>
      </c>
    </row>
    <row r="3496" spans="1:6" s="50" customFormat="1" x14ac:dyDescent="0.2">
      <c r="A3496" s="41">
        <v>412000</v>
      </c>
      <c r="B3496" s="46" t="s">
        <v>479</v>
      </c>
      <c r="C3496" s="40">
        <f>SUM(C3497:C3506)</f>
        <v>202399.99999999962</v>
      </c>
      <c r="D3496" s="40">
        <f>SUM(D3497:D3506)</f>
        <v>206000</v>
      </c>
      <c r="E3496" s="40">
        <f>SUM(E3497:E3506)</f>
        <v>0</v>
      </c>
      <c r="F3496" s="152">
        <f t="shared" si="1366"/>
        <v>101.7786561264824</v>
      </c>
    </row>
    <row r="3497" spans="1:6" s="28" customFormat="1" ht="40.5" x14ac:dyDescent="0.2">
      <c r="A3497" s="43">
        <v>412200</v>
      </c>
      <c r="B3497" s="44" t="s">
        <v>488</v>
      </c>
      <c r="C3497" s="53">
        <v>125999.99999999965</v>
      </c>
      <c r="D3497" s="45">
        <v>130000</v>
      </c>
      <c r="E3497" s="53">
        <v>0</v>
      </c>
      <c r="F3497" s="148">
        <f t="shared" si="1366"/>
        <v>103.17460317460345</v>
      </c>
    </row>
    <row r="3498" spans="1:6" s="28" customFormat="1" x14ac:dyDescent="0.2">
      <c r="A3498" s="43">
        <v>412300</v>
      </c>
      <c r="B3498" s="44" t="s">
        <v>362</v>
      </c>
      <c r="C3498" s="53">
        <v>18999.999999999985</v>
      </c>
      <c r="D3498" s="45">
        <v>18999.999999999993</v>
      </c>
      <c r="E3498" s="53">
        <v>0</v>
      </c>
      <c r="F3498" s="148">
        <f t="shared" si="1366"/>
        <v>100.00000000000004</v>
      </c>
    </row>
    <row r="3499" spans="1:6" s="28" customFormat="1" x14ac:dyDescent="0.2">
      <c r="A3499" s="43">
        <v>412500</v>
      </c>
      <c r="B3499" s="44" t="s">
        <v>364</v>
      </c>
      <c r="C3499" s="53">
        <v>8400</v>
      </c>
      <c r="D3499" s="45">
        <v>5399.9999999999964</v>
      </c>
      <c r="E3499" s="53">
        <v>0</v>
      </c>
      <c r="F3499" s="148">
        <f t="shared" si="1366"/>
        <v>64.285714285714249</v>
      </c>
    </row>
    <row r="3500" spans="1:6" s="28" customFormat="1" x14ac:dyDescent="0.2">
      <c r="A3500" s="43">
        <v>412600</v>
      </c>
      <c r="B3500" s="44" t="s">
        <v>489</v>
      </c>
      <c r="C3500" s="53">
        <v>3699.9999999999991</v>
      </c>
      <c r="D3500" s="45">
        <v>3699.9999999999991</v>
      </c>
      <c r="E3500" s="53">
        <v>0</v>
      </c>
      <c r="F3500" s="148">
        <f t="shared" si="1366"/>
        <v>100</v>
      </c>
    </row>
    <row r="3501" spans="1:6" s="28" customFormat="1" x14ac:dyDescent="0.2">
      <c r="A3501" s="43">
        <v>412700</v>
      </c>
      <c r="B3501" s="44" t="s">
        <v>476</v>
      </c>
      <c r="C3501" s="53">
        <v>38099.999999999964</v>
      </c>
      <c r="D3501" s="45">
        <v>40000</v>
      </c>
      <c r="E3501" s="53">
        <v>0</v>
      </c>
      <c r="F3501" s="148">
        <f t="shared" si="1366"/>
        <v>104.98687664042006</v>
      </c>
    </row>
    <row r="3502" spans="1:6" s="28" customFormat="1" x14ac:dyDescent="0.2">
      <c r="A3502" s="43">
        <v>412900</v>
      </c>
      <c r="B3502" s="48" t="s">
        <v>703</v>
      </c>
      <c r="C3502" s="53">
        <v>1900</v>
      </c>
      <c r="D3502" s="45">
        <v>1900</v>
      </c>
      <c r="E3502" s="53">
        <v>0</v>
      </c>
      <c r="F3502" s="148">
        <f t="shared" si="1366"/>
        <v>100</v>
      </c>
    </row>
    <row r="3503" spans="1:6" s="28" customFormat="1" x14ac:dyDescent="0.2">
      <c r="A3503" s="43">
        <v>412900</v>
      </c>
      <c r="B3503" s="48" t="s">
        <v>721</v>
      </c>
      <c r="C3503" s="53">
        <v>1100</v>
      </c>
      <c r="D3503" s="45">
        <v>1000</v>
      </c>
      <c r="E3503" s="53">
        <v>0</v>
      </c>
      <c r="F3503" s="148">
        <f t="shared" si="1366"/>
        <v>90.909090909090907</v>
      </c>
    </row>
    <row r="3504" spans="1:6" s="28" customFormat="1" x14ac:dyDescent="0.2">
      <c r="A3504" s="43">
        <v>412900</v>
      </c>
      <c r="B3504" s="48" t="s">
        <v>722</v>
      </c>
      <c r="C3504" s="53">
        <v>999.99999999999989</v>
      </c>
      <c r="D3504" s="45">
        <v>999.99999999999989</v>
      </c>
      <c r="E3504" s="53">
        <v>0</v>
      </c>
      <c r="F3504" s="148">
        <f t="shared" si="1366"/>
        <v>100</v>
      </c>
    </row>
    <row r="3505" spans="1:6" s="28" customFormat="1" x14ac:dyDescent="0.2">
      <c r="A3505" s="43">
        <v>412900</v>
      </c>
      <c r="B3505" s="48" t="s">
        <v>723</v>
      </c>
      <c r="C3505" s="53">
        <v>2200</v>
      </c>
      <c r="D3505" s="45">
        <v>4000</v>
      </c>
      <c r="E3505" s="53">
        <v>0</v>
      </c>
      <c r="F3505" s="148">
        <f t="shared" si="1366"/>
        <v>181.81818181818181</v>
      </c>
    </row>
    <row r="3506" spans="1:6" s="28" customFormat="1" x14ac:dyDescent="0.2">
      <c r="A3506" s="43">
        <v>412900</v>
      </c>
      <c r="B3506" s="48" t="s">
        <v>705</v>
      </c>
      <c r="C3506" s="53">
        <v>1000</v>
      </c>
      <c r="D3506" s="45">
        <v>0</v>
      </c>
      <c r="E3506" s="53">
        <v>0</v>
      </c>
      <c r="F3506" s="148">
        <f t="shared" si="1366"/>
        <v>0</v>
      </c>
    </row>
    <row r="3507" spans="1:6" s="50" customFormat="1" x14ac:dyDescent="0.2">
      <c r="A3507" s="41">
        <v>510000</v>
      </c>
      <c r="B3507" s="46" t="s">
        <v>423</v>
      </c>
      <c r="C3507" s="40">
        <f>C3508+0</f>
        <v>30000</v>
      </c>
      <c r="D3507" s="40">
        <f>D3508+0</f>
        <v>25000</v>
      </c>
      <c r="E3507" s="40">
        <f>E3508+0</f>
        <v>0</v>
      </c>
      <c r="F3507" s="152">
        <f t="shared" si="1366"/>
        <v>83.333333333333343</v>
      </c>
    </row>
    <row r="3508" spans="1:6" s="50" customFormat="1" x14ac:dyDescent="0.2">
      <c r="A3508" s="41">
        <v>511000</v>
      </c>
      <c r="B3508" s="46" t="s">
        <v>424</v>
      </c>
      <c r="C3508" s="40">
        <f>C3510+0+C3509</f>
        <v>30000</v>
      </c>
      <c r="D3508" s="40">
        <f>D3510+0+D3509</f>
        <v>25000</v>
      </c>
      <c r="E3508" s="40">
        <f>E3510+0+E3509</f>
        <v>0</v>
      </c>
      <c r="F3508" s="152">
        <f t="shared" si="1366"/>
        <v>83.333333333333343</v>
      </c>
    </row>
    <row r="3509" spans="1:6" s="28" customFormat="1" x14ac:dyDescent="0.2">
      <c r="A3509" s="51">
        <v>511100</v>
      </c>
      <c r="B3509" s="44" t="s">
        <v>782</v>
      </c>
      <c r="C3509" s="53">
        <v>15000</v>
      </c>
      <c r="D3509" s="45">
        <v>15000</v>
      </c>
      <c r="E3509" s="53">
        <v>0</v>
      </c>
      <c r="F3509" s="148">
        <f t="shared" si="1366"/>
        <v>100</v>
      </c>
    </row>
    <row r="3510" spans="1:6" s="28" customFormat="1" x14ac:dyDescent="0.2">
      <c r="A3510" s="43">
        <v>511300</v>
      </c>
      <c r="B3510" s="44" t="s">
        <v>427</v>
      </c>
      <c r="C3510" s="53">
        <v>15000</v>
      </c>
      <c r="D3510" s="45">
        <v>10000</v>
      </c>
      <c r="E3510" s="53">
        <v>0</v>
      </c>
      <c r="F3510" s="148">
        <f t="shared" si="1366"/>
        <v>66.666666666666657</v>
      </c>
    </row>
    <row r="3511" spans="1:6" s="50" customFormat="1" x14ac:dyDescent="0.2">
      <c r="A3511" s="41">
        <v>630000</v>
      </c>
      <c r="B3511" s="46" t="s">
        <v>464</v>
      </c>
      <c r="C3511" s="40">
        <f t="shared" ref="C3511" si="1370">C3512+C3514</f>
        <v>35000</v>
      </c>
      <c r="D3511" s="40">
        <f t="shared" ref="D3511" si="1371">D3512+D3514</f>
        <v>35000</v>
      </c>
      <c r="E3511" s="40">
        <f t="shared" ref="E3511" si="1372">E3512+E3514</f>
        <v>2000000</v>
      </c>
      <c r="F3511" s="152">
        <f t="shared" si="1366"/>
        <v>100</v>
      </c>
    </row>
    <row r="3512" spans="1:6" s="50" customFormat="1" x14ac:dyDescent="0.2">
      <c r="A3512" s="41">
        <v>631000</v>
      </c>
      <c r="B3512" s="46" t="s">
        <v>396</v>
      </c>
      <c r="C3512" s="40">
        <f t="shared" ref="C3512" si="1373">C3513</f>
        <v>0</v>
      </c>
      <c r="D3512" s="40">
        <f>D3513</f>
        <v>0</v>
      </c>
      <c r="E3512" s="40">
        <f t="shared" ref="E3512" si="1374">E3513</f>
        <v>2000000</v>
      </c>
      <c r="F3512" s="152">
        <v>0</v>
      </c>
    </row>
    <row r="3513" spans="1:6" s="28" customFormat="1" x14ac:dyDescent="0.2">
      <c r="A3513" s="51">
        <v>631200</v>
      </c>
      <c r="B3513" s="44" t="s">
        <v>467</v>
      </c>
      <c r="C3513" s="53">
        <v>0</v>
      </c>
      <c r="D3513" s="45">
        <v>0</v>
      </c>
      <c r="E3513" s="53">
        <v>2000000</v>
      </c>
      <c r="F3513" s="148">
        <v>0</v>
      </c>
    </row>
    <row r="3514" spans="1:6" s="50" customFormat="1" x14ac:dyDescent="0.2">
      <c r="A3514" s="41">
        <v>638000</v>
      </c>
      <c r="B3514" s="46" t="s">
        <v>397</v>
      </c>
      <c r="C3514" s="40">
        <f t="shared" ref="C3514" si="1375">C3515</f>
        <v>35000</v>
      </c>
      <c r="D3514" s="40">
        <f>D3515</f>
        <v>35000</v>
      </c>
      <c r="E3514" s="40">
        <f t="shared" ref="E3514" si="1376">E3515</f>
        <v>0</v>
      </c>
      <c r="F3514" s="152">
        <f>D3514/C3514*100</f>
        <v>100</v>
      </c>
    </row>
    <row r="3515" spans="1:6" s="28" customFormat="1" x14ac:dyDescent="0.2">
      <c r="A3515" s="43">
        <v>638100</v>
      </c>
      <c r="B3515" s="44" t="s">
        <v>469</v>
      </c>
      <c r="C3515" s="53">
        <v>35000</v>
      </c>
      <c r="D3515" s="45">
        <v>35000</v>
      </c>
      <c r="E3515" s="53">
        <v>0</v>
      </c>
      <c r="F3515" s="148">
        <f>D3515/C3515*100</f>
        <v>100</v>
      </c>
    </row>
    <row r="3516" spans="1:6" s="94" customFormat="1" x14ac:dyDescent="0.2">
      <c r="A3516" s="58"/>
      <c r="B3516" s="59" t="s">
        <v>646</v>
      </c>
      <c r="C3516" s="60">
        <f>C3490+C3507+C3511</f>
        <v>1312899.9999999995</v>
      </c>
      <c r="D3516" s="60">
        <f>D3490+D3507+D3511</f>
        <v>1336000</v>
      </c>
      <c r="E3516" s="60">
        <f>E3490+E3507+E3511</f>
        <v>2000000</v>
      </c>
      <c r="F3516" s="153">
        <f>D3516/C3516*100</f>
        <v>101.75946378246634</v>
      </c>
    </row>
    <row r="3517" spans="1:6" s="28" customFormat="1" x14ac:dyDescent="0.2">
      <c r="A3517" s="61"/>
      <c r="B3517" s="39"/>
      <c r="C3517" s="62"/>
      <c r="D3517" s="62"/>
      <c r="E3517" s="62"/>
      <c r="F3517" s="149"/>
    </row>
    <row r="3518" spans="1:6" s="28" customFormat="1" x14ac:dyDescent="0.2">
      <c r="A3518" s="61"/>
      <c r="B3518" s="39"/>
      <c r="C3518" s="62"/>
      <c r="D3518" s="62"/>
      <c r="E3518" s="62"/>
      <c r="F3518" s="149"/>
    </row>
    <row r="3519" spans="1:6" s="28" customFormat="1" x14ac:dyDescent="0.2">
      <c r="A3519" s="43" t="s">
        <v>969</v>
      </c>
      <c r="B3519" s="46"/>
      <c r="C3519" s="45"/>
      <c r="D3519" s="45"/>
      <c r="E3519" s="45"/>
      <c r="F3519" s="147"/>
    </row>
    <row r="3520" spans="1:6" s="28" customFormat="1" x14ac:dyDescent="0.2">
      <c r="A3520" s="43" t="s">
        <v>655</v>
      </c>
      <c r="B3520" s="46"/>
      <c r="C3520" s="45"/>
      <c r="D3520" s="45"/>
      <c r="E3520" s="45"/>
      <c r="F3520" s="147"/>
    </row>
    <row r="3521" spans="1:6" s="28" customFormat="1" x14ac:dyDescent="0.2">
      <c r="A3521" s="43" t="s">
        <v>768</v>
      </c>
      <c r="B3521" s="46"/>
      <c r="C3521" s="45"/>
      <c r="D3521" s="45"/>
      <c r="E3521" s="45"/>
      <c r="F3521" s="147"/>
    </row>
    <row r="3522" spans="1:6" s="28" customFormat="1" x14ac:dyDescent="0.2">
      <c r="A3522" s="43" t="s">
        <v>579</v>
      </c>
      <c r="B3522" s="46"/>
      <c r="C3522" s="45"/>
      <c r="D3522" s="45"/>
      <c r="E3522" s="45"/>
      <c r="F3522" s="147"/>
    </row>
    <row r="3523" spans="1:6" s="28" customFormat="1" x14ac:dyDescent="0.2">
      <c r="A3523" s="43"/>
      <c r="B3523" s="72"/>
      <c r="C3523" s="62"/>
      <c r="D3523" s="62"/>
      <c r="E3523" s="62"/>
      <c r="F3523" s="149"/>
    </row>
    <row r="3524" spans="1:6" s="28" customFormat="1" x14ac:dyDescent="0.2">
      <c r="A3524" s="41">
        <v>410000</v>
      </c>
      <c r="B3524" s="42" t="s">
        <v>357</v>
      </c>
      <c r="C3524" s="40">
        <f>C3525+C3530+C3544+C3542</f>
        <v>5953900</v>
      </c>
      <c r="D3524" s="40">
        <f>D3525+D3530+D3544+D3542</f>
        <v>4009700</v>
      </c>
      <c r="E3524" s="40">
        <f>E3525+E3530+E3544+E3542</f>
        <v>0</v>
      </c>
      <c r="F3524" s="152">
        <f t="shared" ref="F3524:F3556" si="1377">D3524/C3524*100</f>
        <v>67.345773358638866</v>
      </c>
    </row>
    <row r="3525" spans="1:6" s="28" customFormat="1" x14ac:dyDescent="0.2">
      <c r="A3525" s="41">
        <v>411000</v>
      </c>
      <c r="B3525" s="42" t="s">
        <v>474</v>
      </c>
      <c r="C3525" s="40">
        <f t="shared" ref="C3525" si="1378">SUM(C3526:C3529)</f>
        <v>2288500</v>
      </c>
      <c r="D3525" s="40">
        <f t="shared" ref="D3525" si="1379">SUM(D3526:D3529)</f>
        <v>2622100</v>
      </c>
      <c r="E3525" s="40">
        <f t="shared" ref="E3525" si="1380">SUM(E3526:E3529)</f>
        <v>0</v>
      </c>
      <c r="F3525" s="152">
        <f t="shared" si="1377"/>
        <v>114.57723399606729</v>
      </c>
    </row>
    <row r="3526" spans="1:6" s="28" customFormat="1" x14ac:dyDescent="0.2">
      <c r="A3526" s="43">
        <v>411100</v>
      </c>
      <c r="B3526" s="44" t="s">
        <v>358</v>
      </c>
      <c r="C3526" s="53">
        <v>2080000</v>
      </c>
      <c r="D3526" s="45">
        <v>2500000</v>
      </c>
      <c r="E3526" s="53">
        <v>0</v>
      </c>
      <c r="F3526" s="148">
        <f t="shared" si="1377"/>
        <v>120.19230769230769</v>
      </c>
    </row>
    <row r="3527" spans="1:6" s="28" customFormat="1" ht="40.5" x14ac:dyDescent="0.2">
      <c r="A3527" s="43">
        <v>411200</v>
      </c>
      <c r="B3527" s="44" t="s">
        <v>487</v>
      </c>
      <c r="C3527" s="53">
        <v>90000</v>
      </c>
      <c r="D3527" s="45">
        <v>85500</v>
      </c>
      <c r="E3527" s="53">
        <v>0</v>
      </c>
      <c r="F3527" s="148">
        <f t="shared" si="1377"/>
        <v>95</v>
      </c>
    </row>
    <row r="3528" spans="1:6" s="28" customFormat="1" ht="40.5" x14ac:dyDescent="0.2">
      <c r="A3528" s="43">
        <v>411300</v>
      </c>
      <c r="B3528" s="44" t="s">
        <v>359</v>
      </c>
      <c r="C3528" s="53">
        <v>103000</v>
      </c>
      <c r="D3528" s="45">
        <v>21200</v>
      </c>
      <c r="E3528" s="53">
        <v>0</v>
      </c>
      <c r="F3528" s="148">
        <f t="shared" si="1377"/>
        <v>20.582524271844662</v>
      </c>
    </row>
    <row r="3529" spans="1:6" s="28" customFormat="1" x14ac:dyDescent="0.2">
      <c r="A3529" s="43">
        <v>411400</v>
      </c>
      <c r="B3529" s="44" t="s">
        <v>360</v>
      </c>
      <c r="C3529" s="53">
        <v>15500</v>
      </c>
      <c r="D3529" s="45">
        <v>15400</v>
      </c>
      <c r="E3529" s="53">
        <v>0</v>
      </c>
      <c r="F3529" s="148">
        <f t="shared" si="1377"/>
        <v>99.354838709677423</v>
      </c>
    </row>
    <row r="3530" spans="1:6" s="28" customFormat="1" x14ac:dyDescent="0.2">
      <c r="A3530" s="41">
        <v>412000</v>
      </c>
      <c r="B3530" s="46" t="s">
        <v>479</v>
      </c>
      <c r="C3530" s="40">
        <f>SUM(C3531:C3541)</f>
        <v>987400</v>
      </c>
      <c r="D3530" s="40">
        <f>SUM(D3531:D3541)</f>
        <v>1057600</v>
      </c>
      <c r="E3530" s="40">
        <f>SUM(E3531:E3541)</f>
        <v>0</v>
      </c>
      <c r="F3530" s="152">
        <f t="shared" si="1377"/>
        <v>107.10958071703465</v>
      </c>
    </row>
    <row r="3531" spans="1:6" s="28" customFormat="1" x14ac:dyDescent="0.2">
      <c r="A3531" s="43">
        <v>412100</v>
      </c>
      <c r="B3531" s="44" t="s">
        <v>361</v>
      </c>
      <c r="C3531" s="53">
        <v>25900</v>
      </c>
      <c r="D3531" s="45">
        <v>25900</v>
      </c>
      <c r="E3531" s="53">
        <v>0</v>
      </c>
      <c r="F3531" s="148">
        <f t="shared" si="1377"/>
        <v>100</v>
      </c>
    </row>
    <row r="3532" spans="1:6" s="28" customFormat="1" ht="40.5" x14ac:dyDescent="0.2">
      <c r="A3532" s="43">
        <v>412200</v>
      </c>
      <c r="B3532" s="44" t="s">
        <v>488</v>
      </c>
      <c r="C3532" s="53">
        <v>386000</v>
      </c>
      <c r="D3532" s="45">
        <v>450000</v>
      </c>
      <c r="E3532" s="53">
        <v>0</v>
      </c>
      <c r="F3532" s="148">
        <f t="shared" si="1377"/>
        <v>116.580310880829</v>
      </c>
    </row>
    <row r="3533" spans="1:6" s="28" customFormat="1" x14ac:dyDescent="0.2">
      <c r="A3533" s="43">
        <v>412300</v>
      </c>
      <c r="B3533" s="44" t="s">
        <v>362</v>
      </c>
      <c r="C3533" s="53">
        <v>19000</v>
      </c>
      <c r="D3533" s="45">
        <v>20000</v>
      </c>
      <c r="E3533" s="53">
        <v>0</v>
      </c>
      <c r="F3533" s="148">
        <f t="shared" si="1377"/>
        <v>105.26315789473684</v>
      </c>
    </row>
    <row r="3534" spans="1:6" s="28" customFormat="1" x14ac:dyDescent="0.2">
      <c r="A3534" s="43">
        <v>412500</v>
      </c>
      <c r="B3534" s="44" t="s">
        <v>364</v>
      </c>
      <c r="C3534" s="53">
        <v>19000</v>
      </c>
      <c r="D3534" s="45">
        <v>20000</v>
      </c>
      <c r="E3534" s="53">
        <v>0</v>
      </c>
      <c r="F3534" s="148">
        <f t="shared" si="1377"/>
        <v>105.26315789473684</v>
      </c>
    </row>
    <row r="3535" spans="1:6" s="28" customFormat="1" x14ac:dyDescent="0.2">
      <c r="A3535" s="43">
        <v>412600</v>
      </c>
      <c r="B3535" s="44" t="s">
        <v>489</v>
      </c>
      <c r="C3535" s="53">
        <v>57000</v>
      </c>
      <c r="D3535" s="45">
        <v>60000</v>
      </c>
      <c r="E3535" s="53">
        <v>0</v>
      </c>
      <c r="F3535" s="148">
        <f t="shared" si="1377"/>
        <v>105.26315789473684</v>
      </c>
    </row>
    <row r="3536" spans="1:6" s="28" customFormat="1" x14ac:dyDescent="0.2">
      <c r="A3536" s="43">
        <v>412700</v>
      </c>
      <c r="B3536" s="44" t="s">
        <v>476</v>
      </c>
      <c r="C3536" s="53">
        <v>426500</v>
      </c>
      <c r="D3536" s="45">
        <v>455000</v>
      </c>
      <c r="E3536" s="53">
        <v>0</v>
      </c>
      <c r="F3536" s="148">
        <f t="shared" si="1377"/>
        <v>106.68229777256741</v>
      </c>
    </row>
    <row r="3537" spans="1:6" s="28" customFormat="1" x14ac:dyDescent="0.2">
      <c r="A3537" s="43">
        <v>412900</v>
      </c>
      <c r="B3537" s="48" t="s">
        <v>888</v>
      </c>
      <c r="C3537" s="53">
        <v>1000</v>
      </c>
      <c r="D3537" s="45">
        <v>1000</v>
      </c>
      <c r="E3537" s="53">
        <v>0</v>
      </c>
      <c r="F3537" s="148">
        <f t="shared" si="1377"/>
        <v>100</v>
      </c>
    </row>
    <row r="3538" spans="1:6" s="28" customFormat="1" x14ac:dyDescent="0.2">
      <c r="A3538" s="43">
        <v>412900</v>
      </c>
      <c r="B3538" s="48" t="s">
        <v>703</v>
      </c>
      <c r="C3538" s="53">
        <v>39000</v>
      </c>
      <c r="D3538" s="45">
        <v>11700</v>
      </c>
      <c r="E3538" s="53">
        <v>0</v>
      </c>
      <c r="F3538" s="148">
        <f t="shared" si="1377"/>
        <v>30</v>
      </c>
    </row>
    <row r="3539" spans="1:6" s="28" customFormat="1" x14ac:dyDescent="0.2">
      <c r="A3539" s="43">
        <v>412900</v>
      </c>
      <c r="B3539" s="48" t="s">
        <v>721</v>
      </c>
      <c r="C3539" s="53">
        <v>3999.9999999999991</v>
      </c>
      <c r="D3539" s="45">
        <v>3999.9999999999991</v>
      </c>
      <c r="E3539" s="53">
        <v>0</v>
      </c>
      <c r="F3539" s="148">
        <f t="shared" si="1377"/>
        <v>100</v>
      </c>
    </row>
    <row r="3540" spans="1:6" s="28" customFormat="1" x14ac:dyDescent="0.2">
      <c r="A3540" s="43">
        <v>412900</v>
      </c>
      <c r="B3540" s="48" t="s">
        <v>722</v>
      </c>
      <c r="C3540" s="53">
        <v>5000</v>
      </c>
      <c r="D3540" s="45">
        <v>5000</v>
      </c>
      <c r="E3540" s="53">
        <v>0</v>
      </c>
      <c r="F3540" s="148">
        <f t="shared" si="1377"/>
        <v>100</v>
      </c>
    </row>
    <row r="3541" spans="1:6" s="28" customFormat="1" x14ac:dyDescent="0.2">
      <c r="A3541" s="43">
        <v>412900</v>
      </c>
      <c r="B3541" s="48" t="s">
        <v>723</v>
      </c>
      <c r="C3541" s="53">
        <v>5000</v>
      </c>
      <c r="D3541" s="45">
        <v>5000</v>
      </c>
      <c r="E3541" s="53">
        <v>0</v>
      </c>
      <c r="F3541" s="148">
        <f t="shared" si="1377"/>
        <v>100</v>
      </c>
    </row>
    <row r="3542" spans="1:6" s="50" customFormat="1" x14ac:dyDescent="0.2">
      <c r="A3542" s="41">
        <v>413000</v>
      </c>
      <c r="B3542" s="46" t="s">
        <v>480</v>
      </c>
      <c r="C3542" s="40">
        <f t="shared" ref="C3542" si="1381">C3543</f>
        <v>2000</v>
      </c>
      <c r="D3542" s="40">
        <f t="shared" ref="D3542" si="1382">D3543</f>
        <v>0</v>
      </c>
      <c r="E3542" s="40">
        <f t="shared" ref="E3542" si="1383">E3543</f>
        <v>0</v>
      </c>
      <c r="F3542" s="152">
        <f t="shared" si="1377"/>
        <v>0</v>
      </c>
    </row>
    <row r="3543" spans="1:6" s="28" customFormat="1" x14ac:dyDescent="0.2">
      <c r="A3543" s="43">
        <v>413900</v>
      </c>
      <c r="B3543" s="44" t="s">
        <v>369</v>
      </c>
      <c r="C3543" s="53">
        <v>2000</v>
      </c>
      <c r="D3543" s="45">
        <v>0</v>
      </c>
      <c r="E3543" s="53">
        <v>0</v>
      </c>
      <c r="F3543" s="148">
        <f t="shared" si="1377"/>
        <v>0</v>
      </c>
    </row>
    <row r="3544" spans="1:6" s="50" customFormat="1" x14ac:dyDescent="0.2">
      <c r="A3544" s="41">
        <v>415000</v>
      </c>
      <c r="B3544" s="46" t="s">
        <v>319</v>
      </c>
      <c r="C3544" s="40">
        <f t="shared" ref="C3544" si="1384">SUM(C3545:C3552)</f>
        <v>2676000</v>
      </c>
      <c r="D3544" s="40">
        <f t="shared" ref="D3544" si="1385">SUM(D3545:D3552)</f>
        <v>330000</v>
      </c>
      <c r="E3544" s="40">
        <f t="shared" ref="E3544" si="1386">SUM(E3545:E3552)</f>
        <v>0</v>
      </c>
      <c r="F3544" s="152">
        <f t="shared" si="1377"/>
        <v>12.331838565022421</v>
      </c>
    </row>
    <row r="3545" spans="1:6" s="28" customFormat="1" x14ac:dyDescent="0.2">
      <c r="A3545" s="43">
        <v>415200</v>
      </c>
      <c r="B3545" s="44" t="s">
        <v>783</v>
      </c>
      <c r="C3545" s="53">
        <v>50000</v>
      </c>
      <c r="D3545" s="45">
        <v>50000</v>
      </c>
      <c r="E3545" s="53">
        <v>0</v>
      </c>
      <c r="F3545" s="148">
        <f t="shared" si="1377"/>
        <v>100</v>
      </c>
    </row>
    <row r="3546" spans="1:6" s="28" customFormat="1" x14ac:dyDescent="0.2">
      <c r="A3546" s="43">
        <v>415200</v>
      </c>
      <c r="B3546" s="44" t="s">
        <v>673</v>
      </c>
      <c r="C3546" s="53">
        <v>79999.999999999985</v>
      </c>
      <c r="D3546" s="45">
        <v>80000</v>
      </c>
      <c r="E3546" s="53">
        <v>0</v>
      </c>
      <c r="F3546" s="148">
        <f t="shared" si="1377"/>
        <v>100.00000000000003</v>
      </c>
    </row>
    <row r="3547" spans="1:6" s="28" customFormat="1" x14ac:dyDescent="0.2">
      <c r="A3547" s="43">
        <v>415200</v>
      </c>
      <c r="B3547" s="44" t="s">
        <v>970</v>
      </c>
      <c r="C3547" s="53">
        <v>50000</v>
      </c>
      <c r="D3547" s="45">
        <v>50000</v>
      </c>
      <c r="E3547" s="53">
        <v>0</v>
      </c>
      <c r="F3547" s="148">
        <f t="shared" si="1377"/>
        <v>100</v>
      </c>
    </row>
    <row r="3548" spans="1:6" s="28" customFormat="1" x14ac:dyDescent="0.2">
      <c r="A3548" s="43">
        <v>415200</v>
      </c>
      <c r="B3548" s="44" t="s">
        <v>784</v>
      </c>
      <c r="C3548" s="53">
        <v>30000</v>
      </c>
      <c r="D3548" s="45">
        <v>30000</v>
      </c>
      <c r="E3548" s="53">
        <v>0</v>
      </c>
      <c r="F3548" s="148">
        <f t="shared" si="1377"/>
        <v>100</v>
      </c>
    </row>
    <row r="3549" spans="1:6" s="28" customFormat="1" x14ac:dyDescent="0.2">
      <c r="A3549" s="43">
        <v>415200</v>
      </c>
      <c r="B3549" s="44" t="s">
        <v>971</v>
      </c>
      <c r="C3549" s="53">
        <v>50000</v>
      </c>
      <c r="D3549" s="45">
        <v>50000</v>
      </c>
      <c r="E3549" s="53">
        <v>0</v>
      </c>
      <c r="F3549" s="148">
        <f t="shared" si="1377"/>
        <v>100</v>
      </c>
    </row>
    <row r="3550" spans="1:6" s="28" customFormat="1" ht="40.5" x14ac:dyDescent="0.2">
      <c r="A3550" s="43">
        <v>415200</v>
      </c>
      <c r="B3550" s="44" t="s">
        <v>972</v>
      </c>
      <c r="C3550" s="53">
        <v>50000</v>
      </c>
      <c r="D3550" s="45">
        <v>50000</v>
      </c>
      <c r="E3550" s="53">
        <v>0</v>
      </c>
      <c r="F3550" s="148">
        <f t="shared" si="1377"/>
        <v>100</v>
      </c>
    </row>
    <row r="3551" spans="1:6" s="28" customFormat="1" x14ac:dyDescent="0.2">
      <c r="A3551" s="43">
        <v>415200</v>
      </c>
      <c r="B3551" s="44" t="s">
        <v>676</v>
      </c>
      <c r="C3551" s="53">
        <v>2346000</v>
      </c>
      <c r="D3551" s="45">
        <v>0</v>
      </c>
      <c r="E3551" s="53">
        <v>0</v>
      </c>
      <c r="F3551" s="148">
        <f t="shared" si="1377"/>
        <v>0</v>
      </c>
    </row>
    <row r="3552" spans="1:6" s="28" customFormat="1" x14ac:dyDescent="0.2">
      <c r="A3552" s="43">
        <v>415200</v>
      </c>
      <c r="B3552" s="44" t="s">
        <v>677</v>
      </c>
      <c r="C3552" s="53">
        <v>20000</v>
      </c>
      <c r="D3552" s="45">
        <v>20000</v>
      </c>
      <c r="E3552" s="53">
        <v>0</v>
      </c>
      <c r="F3552" s="148">
        <f t="shared" si="1377"/>
        <v>100</v>
      </c>
    </row>
    <row r="3553" spans="1:6" s="28" customFormat="1" x14ac:dyDescent="0.2">
      <c r="A3553" s="41">
        <v>480000</v>
      </c>
      <c r="B3553" s="46" t="s">
        <v>419</v>
      </c>
      <c r="C3553" s="40">
        <f t="shared" ref="C3553" si="1387">C3554</f>
        <v>3880000</v>
      </c>
      <c r="D3553" s="40">
        <f t="shared" ref="D3553" si="1388">D3554</f>
        <v>3330000</v>
      </c>
      <c r="E3553" s="40">
        <f t="shared" ref="E3553" si="1389">E3554</f>
        <v>0</v>
      </c>
      <c r="F3553" s="152">
        <f t="shared" si="1377"/>
        <v>85.824742268041234</v>
      </c>
    </row>
    <row r="3554" spans="1:6" s="28" customFormat="1" x14ac:dyDescent="0.2">
      <c r="A3554" s="41">
        <v>487000</v>
      </c>
      <c r="B3554" s="46" t="s">
        <v>473</v>
      </c>
      <c r="C3554" s="40">
        <f>SUM(C3555:C3558)</f>
        <v>3880000</v>
      </c>
      <c r="D3554" s="40">
        <f>SUM(D3555:D3558)</f>
        <v>3330000</v>
      </c>
      <c r="E3554" s="40">
        <f>SUM(E3555:E3558)</f>
        <v>0</v>
      </c>
      <c r="F3554" s="152">
        <f t="shared" si="1377"/>
        <v>85.824742268041234</v>
      </c>
    </row>
    <row r="3555" spans="1:6" s="28" customFormat="1" x14ac:dyDescent="0.2">
      <c r="A3555" s="43">
        <v>487100</v>
      </c>
      <c r="B3555" s="44" t="s">
        <v>862</v>
      </c>
      <c r="C3555" s="53">
        <v>20000</v>
      </c>
      <c r="D3555" s="45">
        <v>20000</v>
      </c>
      <c r="E3555" s="53">
        <v>0</v>
      </c>
      <c r="F3555" s="148">
        <f t="shared" si="1377"/>
        <v>100</v>
      </c>
    </row>
    <row r="3556" spans="1:6" s="28" customFormat="1" x14ac:dyDescent="0.2">
      <c r="A3556" s="43">
        <v>487300</v>
      </c>
      <c r="B3556" s="44" t="s">
        <v>973</v>
      </c>
      <c r="C3556" s="53">
        <v>3300000</v>
      </c>
      <c r="D3556" s="45">
        <v>3300000</v>
      </c>
      <c r="E3556" s="53">
        <v>0</v>
      </c>
      <c r="F3556" s="148">
        <f t="shared" si="1377"/>
        <v>100</v>
      </c>
    </row>
    <row r="3557" spans="1:6" s="28" customFormat="1" x14ac:dyDescent="0.2">
      <c r="A3557" s="43">
        <v>487300</v>
      </c>
      <c r="B3557" s="44" t="s">
        <v>974</v>
      </c>
      <c r="C3557" s="53">
        <v>0</v>
      </c>
      <c r="D3557" s="45">
        <v>10000</v>
      </c>
      <c r="E3557" s="53">
        <v>0</v>
      </c>
      <c r="F3557" s="148">
        <v>0</v>
      </c>
    </row>
    <row r="3558" spans="1:6" s="28" customFormat="1" x14ac:dyDescent="0.2">
      <c r="A3558" s="43">
        <v>487300</v>
      </c>
      <c r="B3558" s="44" t="s">
        <v>420</v>
      </c>
      <c r="C3558" s="53">
        <v>560000</v>
      </c>
      <c r="D3558" s="45">
        <v>0</v>
      </c>
      <c r="E3558" s="53">
        <v>0</v>
      </c>
      <c r="F3558" s="148">
        <f>D3558/C3558*100</f>
        <v>0</v>
      </c>
    </row>
    <row r="3559" spans="1:6" s="28" customFormat="1" x14ac:dyDescent="0.2">
      <c r="A3559" s="41">
        <v>510000</v>
      </c>
      <c r="B3559" s="46" t="s">
        <v>423</v>
      </c>
      <c r="C3559" s="40">
        <f>C3560+C3563+0</f>
        <v>15000</v>
      </c>
      <c r="D3559" s="40">
        <f>D3560+D3563+0</f>
        <v>125000</v>
      </c>
      <c r="E3559" s="40">
        <f>E3560+E3563+0</f>
        <v>0</v>
      </c>
      <c r="F3559" s="152">
        <f>D3559/C3559*100</f>
        <v>833.33333333333337</v>
      </c>
    </row>
    <row r="3560" spans="1:6" s="28" customFormat="1" x14ac:dyDescent="0.2">
      <c r="A3560" s="41">
        <v>511000</v>
      </c>
      <c r="B3560" s="46" t="s">
        <v>424</v>
      </c>
      <c r="C3560" s="40">
        <f>SUM(C3561:C3562)</f>
        <v>10000</v>
      </c>
      <c r="D3560" s="40">
        <f>SUM(D3561:D3562)</f>
        <v>120000</v>
      </c>
      <c r="E3560" s="40">
        <f>SUM(E3561:E3562)</f>
        <v>0</v>
      </c>
      <c r="F3560" s="152">
        <f>D3560/C3560*100</f>
        <v>1200</v>
      </c>
    </row>
    <row r="3561" spans="1:6" s="28" customFormat="1" x14ac:dyDescent="0.2">
      <c r="A3561" s="43">
        <v>511300</v>
      </c>
      <c r="B3561" s="44" t="s">
        <v>427</v>
      </c>
      <c r="C3561" s="53">
        <v>10000</v>
      </c>
      <c r="D3561" s="45">
        <v>20000</v>
      </c>
      <c r="E3561" s="53">
        <v>0</v>
      </c>
      <c r="F3561" s="148">
        <f>D3561/C3561*100</f>
        <v>200</v>
      </c>
    </row>
    <row r="3562" spans="1:6" s="28" customFormat="1" x14ac:dyDescent="0.2">
      <c r="A3562" s="43">
        <v>511700</v>
      </c>
      <c r="B3562" s="44" t="s">
        <v>430</v>
      </c>
      <c r="C3562" s="53">
        <v>0</v>
      </c>
      <c r="D3562" s="45">
        <v>100000</v>
      </c>
      <c r="E3562" s="53">
        <v>0</v>
      </c>
      <c r="F3562" s="148">
        <v>0</v>
      </c>
    </row>
    <row r="3563" spans="1:6" s="50" customFormat="1" x14ac:dyDescent="0.2">
      <c r="A3563" s="41">
        <v>516000</v>
      </c>
      <c r="B3563" s="46" t="s">
        <v>434</v>
      </c>
      <c r="C3563" s="40">
        <f t="shared" ref="C3563" si="1390">C3564</f>
        <v>4999.9999999999991</v>
      </c>
      <c r="D3563" s="40">
        <f t="shared" ref="D3563" si="1391">D3564</f>
        <v>5000</v>
      </c>
      <c r="E3563" s="40">
        <f t="shared" ref="E3563" si="1392">E3564</f>
        <v>0</v>
      </c>
      <c r="F3563" s="152">
        <f t="shared" ref="F3563:F3568" si="1393">D3563/C3563*100</f>
        <v>100.00000000000003</v>
      </c>
    </row>
    <row r="3564" spans="1:6" s="28" customFormat="1" x14ac:dyDescent="0.2">
      <c r="A3564" s="43">
        <v>516100</v>
      </c>
      <c r="B3564" s="44" t="s">
        <v>434</v>
      </c>
      <c r="C3564" s="53">
        <v>4999.9999999999991</v>
      </c>
      <c r="D3564" s="45">
        <v>5000</v>
      </c>
      <c r="E3564" s="53">
        <v>0</v>
      </c>
      <c r="F3564" s="148">
        <f t="shared" si="1393"/>
        <v>100.00000000000003</v>
      </c>
    </row>
    <row r="3565" spans="1:6" s="50" customFormat="1" x14ac:dyDescent="0.2">
      <c r="A3565" s="41">
        <v>630000</v>
      </c>
      <c r="B3565" s="46" t="s">
        <v>464</v>
      </c>
      <c r="C3565" s="40">
        <f>C3566+0</f>
        <v>125000</v>
      </c>
      <c r="D3565" s="40">
        <f>D3566+0</f>
        <v>50000</v>
      </c>
      <c r="E3565" s="40">
        <f>E3566+0</f>
        <v>0</v>
      </c>
      <c r="F3565" s="152">
        <f t="shared" si="1393"/>
        <v>40</v>
      </c>
    </row>
    <row r="3566" spans="1:6" s="50" customFormat="1" x14ac:dyDescent="0.2">
      <c r="A3566" s="41">
        <v>638000</v>
      </c>
      <c r="B3566" s="46" t="s">
        <v>397</v>
      </c>
      <c r="C3566" s="40">
        <f t="shared" ref="C3566" si="1394">C3567</f>
        <v>125000</v>
      </c>
      <c r="D3566" s="40">
        <f t="shared" ref="D3566" si="1395">D3567</f>
        <v>50000</v>
      </c>
      <c r="E3566" s="40">
        <f t="shared" ref="E3566" si="1396">E3567</f>
        <v>0</v>
      </c>
      <c r="F3566" s="152">
        <f t="shared" si="1393"/>
        <v>40</v>
      </c>
    </row>
    <row r="3567" spans="1:6" s="28" customFormat="1" x14ac:dyDescent="0.2">
      <c r="A3567" s="43">
        <v>638100</v>
      </c>
      <c r="B3567" s="44" t="s">
        <v>469</v>
      </c>
      <c r="C3567" s="53">
        <v>125000</v>
      </c>
      <c r="D3567" s="45">
        <v>50000</v>
      </c>
      <c r="E3567" s="53">
        <v>0</v>
      </c>
      <c r="F3567" s="148">
        <f t="shared" si="1393"/>
        <v>40</v>
      </c>
    </row>
    <row r="3568" spans="1:6" s="28" customFormat="1" x14ac:dyDescent="0.2">
      <c r="A3568" s="82"/>
      <c r="B3568" s="76" t="s">
        <v>646</v>
      </c>
      <c r="C3568" s="80">
        <f>C3524+C3553+C3559+C3565</f>
        <v>9973900</v>
      </c>
      <c r="D3568" s="80">
        <f>D3524+D3553+D3559+D3565</f>
        <v>7514700</v>
      </c>
      <c r="E3568" s="80">
        <f>E3524+E3553+E3559+E3565</f>
        <v>0</v>
      </c>
      <c r="F3568" s="153">
        <f t="shared" si="1393"/>
        <v>75.343646918457168</v>
      </c>
    </row>
    <row r="3569" spans="1:6" s="28" customFormat="1" x14ac:dyDescent="0.2">
      <c r="A3569" s="43"/>
      <c r="B3569" s="44"/>
      <c r="C3569" s="45"/>
      <c r="D3569" s="45"/>
      <c r="E3569" s="45"/>
      <c r="F3569" s="147"/>
    </row>
    <row r="3570" spans="1:6" s="28" customFormat="1" x14ac:dyDescent="0.2">
      <c r="A3570" s="38"/>
      <c r="B3570" s="39"/>
      <c r="C3570" s="45"/>
      <c r="D3570" s="45"/>
      <c r="E3570" s="45"/>
      <c r="F3570" s="147"/>
    </row>
    <row r="3571" spans="1:6" s="28" customFormat="1" x14ac:dyDescent="0.2">
      <c r="A3571" s="43" t="s">
        <v>975</v>
      </c>
      <c r="B3571" s="46"/>
      <c r="C3571" s="45"/>
      <c r="D3571" s="45"/>
      <c r="E3571" s="45"/>
      <c r="F3571" s="147"/>
    </row>
    <row r="3572" spans="1:6" s="28" customFormat="1" x14ac:dyDescent="0.2">
      <c r="A3572" s="43" t="s">
        <v>514</v>
      </c>
      <c r="B3572" s="46"/>
      <c r="C3572" s="45"/>
      <c r="D3572" s="45"/>
      <c r="E3572" s="45"/>
      <c r="F3572" s="147"/>
    </row>
    <row r="3573" spans="1:6" s="28" customFormat="1" x14ac:dyDescent="0.2">
      <c r="A3573" s="43" t="s">
        <v>773</v>
      </c>
      <c r="B3573" s="46"/>
      <c r="C3573" s="45"/>
      <c r="D3573" s="45"/>
      <c r="E3573" s="45"/>
      <c r="F3573" s="147"/>
    </row>
    <row r="3574" spans="1:6" s="28" customFormat="1" x14ac:dyDescent="0.2">
      <c r="A3574" s="43" t="s">
        <v>579</v>
      </c>
      <c r="B3574" s="46"/>
      <c r="C3574" s="45"/>
      <c r="D3574" s="45"/>
      <c r="E3574" s="45"/>
      <c r="F3574" s="147"/>
    </row>
    <row r="3575" spans="1:6" s="28" customFormat="1" x14ac:dyDescent="0.2">
      <c r="A3575" s="43"/>
      <c r="B3575" s="72"/>
      <c r="C3575" s="62"/>
      <c r="D3575" s="62"/>
      <c r="E3575" s="62"/>
      <c r="F3575" s="149"/>
    </row>
    <row r="3576" spans="1:6" s="28" customFormat="1" x14ac:dyDescent="0.2">
      <c r="A3576" s="41">
        <v>410000</v>
      </c>
      <c r="B3576" s="42" t="s">
        <v>357</v>
      </c>
      <c r="C3576" s="40">
        <f>C3577+C3582+C3595+C3600+0+0</f>
        <v>6350200</v>
      </c>
      <c r="D3576" s="40">
        <f>D3577+D3582+D3595+D3600+0+0</f>
        <v>7743500</v>
      </c>
      <c r="E3576" s="40">
        <f>E3577+E3582+E3595+E3600+0+0</f>
        <v>0</v>
      </c>
      <c r="F3576" s="152">
        <f t="shared" ref="F3576:F3618" si="1397">D3576/C3576*100</f>
        <v>121.94104122704796</v>
      </c>
    </row>
    <row r="3577" spans="1:6" s="28" customFormat="1" x14ac:dyDescent="0.2">
      <c r="A3577" s="41">
        <v>411000</v>
      </c>
      <c r="B3577" s="42" t="s">
        <v>474</v>
      </c>
      <c r="C3577" s="40">
        <f t="shared" ref="C3577" si="1398">SUM(C3578:C3581)</f>
        <v>1906300</v>
      </c>
      <c r="D3577" s="40">
        <f t="shared" ref="D3577" si="1399">SUM(D3578:D3581)</f>
        <v>2012000</v>
      </c>
      <c r="E3577" s="40">
        <f t="shared" ref="E3577" si="1400">SUM(E3578:E3581)</f>
        <v>0</v>
      </c>
      <c r="F3577" s="152">
        <f t="shared" si="1397"/>
        <v>105.54477259612862</v>
      </c>
    </row>
    <row r="3578" spans="1:6" s="28" customFormat="1" x14ac:dyDescent="0.2">
      <c r="A3578" s="43">
        <v>411100</v>
      </c>
      <c r="B3578" s="44" t="s">
        <v>358</v>
      </c>
      <c r="C3578" s="53">
        <v>1770000</v>
      </c>
      <c r="D3578" s="45">
        <v>1879000</v>
      </c>
      <c r="E3578" s="53">
        <v>0</v>
      </c>
      <c r="F3578" s="148">
        <f t="shared" si="1397"/>
        <v>106.15819209039547</v>
      </c>
    </row>
    <row r="3579" spans="1:6" s="28" customFormat="1" ht="40.5" x14ac:dyDescent="0.2">
      <c r="A3579" s="43">
        <v>411200</v>
      </c>
      <c r="B3579" s="44" t="s">
        <v>487</v>
      </c>
      <c r="C3579" s="53">
        <v>50000</v>
      </c>
      <c r="D3579" s="45">
        <v>55000</v>
      </c>
      <c r="E3579" s="53">
        <v>0</v>
      </c>
      <c r="F3579" s="148">
        <f t="shared" si="1397"/>
        <v>110.00000000000001</v>
      </c>
    </row>
    <row r="3580" spans="1:6" s="28" customFormat="1" ht="40.5" x14ac:dyDescent="0.2">
      <c r="A3580" s="43">
        <v>411300</v>
      </c>
      <c r="B3580" s="44" t="s">
        <v>359</v>
      </c>
      <c r="C3580" s="53">
        <v>60000</v>
      </c>
      <c r="D3580" s="45">
        <v>55000</v>
      </c>
      <c r="E3580" s="53">
        <v>0</v>
      </c>
      <c r="F3580" s="148">
        <f t="shared" si="1397"/>
        <v>91.666666666666657</v>
      </c>
    </row>
    <row r="3581" spans="1:6" s="28" customFormat="1" x14ac:dyDescent="0.2">
      <c r="A3581" s="43">
        <v>411400</v>
      </c>
      <c r="B3581" s="44" t="s">
        <v>360</v>
      </c>
      <c r="C3581" s="53">
        <v>26300</v>
      </c>
      <c r="D3581" s="45">
        <v>23000</v>
      </c>
      <c r="E3581" s="53">
        <v>0</v>
      </c>
      <c r="F3581" s="148">
        <f t="shared" si="1397"/>
        <v>87.452471482889734</v>
      </c>
    </row>
    <row r="3582" spans="1:6" s="28" customFormat="1" x14ac:dyDescent="0.2">
      <c r="A3582" s="41">
        <v>412000</v>
      </c>
      <c r="B3582" s="46" t="s">
        <v>479</v>
      </c>
      <c r="C3582" s="40">
        <f t="shared" ref="C3582" si="1401">SUM(C3583:C3594)</f>
        <v>653000</v>
      </c>
      <c r="D3582" s="40">
        <f t="shared" ref="D3582:E3582" si="1402">SUM(D3583:D3594)</f>
        <v>706500</v>
      </c>
      <c r="E3582" s="40">
        <f t="shared" si="1402"/>
        <v>0</v>
      </c>
      <c r="F3582" s="152">
        <f t="shared" si="1397"/>
        <v>108.19295558958653</v>
      </c>
    </row>
    <row r="3583" spans="1:6" s="28" customFormat="1" x14ac:dyDescent="0.2">
      <c r="A3583" s="51">
        <v>412100</v>
      </c>
      <c r="B3583" s="44" t="s">
        <v>361</v>
      </c>
      <c r="C3583" s="53">
        <v>1300</v>
      </c>
      <c r="D3583" s="45">
        <v>10000</v>
      </c>
      <c r="E3583" s="53">
        <v>0</v>
      </c>
      <c r="F3583" s="148">
        <f t="shared" si="1397"/>
        <v>769.23076923076928</v>
      </c>
    </row>
    <row r="3584" spans="1:6" s="28" customFormat="1" ht="40.5" x14ac:dyDescent="0.2">
      <c r="A3584" s="43">
        <v>412200</v>
      </c>
      <c r="B3584" s="44" t="s">
        <v>488</v>
      </c>
      <c r="C3584" s="53">
        <v>165000</v>
      </c>
      <c r="D3584" s="45">
        <v>165000</v>
      </c>
      <c r="E3584" s="53">
        <v>0</v>
      </c>
      <c r="F3584" s="148">
        <f t="shared" si="1397"/>
        <v>100</v>
      </c>
    </row>
    <row r="3585" spans="1:6" s="28" customFormat="1" x14ac:dyDescent="0.2">
      <c r="A3585" s="43">
        <v>412300</v>
      </c>
      <c r="B3585" s="44" t="s">
        <v>362</v>
      </c>
      <c r="C3585" s="53">
        <v>13000</v>
      </c>
      <c r="D3585" s="45">
        <v>14000</v>
      </c>
      <c r="E3585" s="53">
        <v>0</v>
      </c>
      <c r="F3585" s="148">
        <f t="shared" si="1397"/>
        <v>107.69230769230769</v>
      </c>
    </row>
    <row r="3586" spans="1:6" s="28" customFormat="1" x14ac:dyDescent="0.2">
      <c r="A3586" s="43">
        <v>412500</v>
      </c>
      <c r="B3586" s="44" t="s">
        <v>364</v>
      </c>
      <c r="C3586" s="53">
        <v>12999.999999999998</v>
      </c>
      <c r="D3586" s="45">
        <v>15000</v>
      </c>
      <c r="E3586" s="53">
        <v>0</v>
      </c>
      <c r="F3586" s="148">
        <f t="shared" si="1397"/>
        <v>115.3846153846154</v>
      </c>
    </row>
    <row r="3587" spans="1:6" s="28" customFormat="1" x14ac:dyDescent="0.2">
      <c r="A3587" s="43">
        <v>412600</v>
      </c>
      <c r="B3587" s="44" t="s">
        <v>489</v>
      </c>
      <c r="C3587" s="53">
        <v>40000</v>
      </c>
      <c r="D3587" s="45">
        <v>45000</v>
      </c>
      <c r="E3587" s="53">
        <v>0</v>
      </c>
      <c r="F3587" s="148">
        <f t="shared" si="1397"/>
        <v>112.5</v>
      </c>
    </row>
    <row r="3588" spans="1:6" s="28" customFormat="1" x14ac:dyDescent="0.2">
      <c r="A3588" s="43">
        <v>412700</v>
      </c>
      <c r="B3588" s="44" t="s">
        <v>476</v>
      </c>
      <c r="C3588" s="53">
        <v>24700</v>
      </c>
      <c r="D3588" s="45">
        <v>30000</v>
      </c>
      <c r="E3588" s="53">
        <v>0</v>
      </c>
      <c r="F3588" s="148">
        <f t="shared" si="1397"/>
        <v>121.4574898785425</v>
      </c>
    </row>
    <row r="3589" spans="1:6" s="28" customFormat="1" x14ac:dyDescent="0.2">
      <c r="A3589" s="43">
        <v>412900</v>
      </c>
      <c r="B3589" s="48" t="s">
        <v>888</v>
      </c>
      <c r="C3589" s="53">
        <v>2000</v>
      </c>
      <c r="D3589" s="45">
        <v>2000</v>
      </c>
      <c r="E3589" s="53">
        <v>0</v>
      </c>
      <c r="F3589" s="148">
        <f t="shared" si="1397"/>
        <v>100</v>
      </c>
    </row>
    <row r="3590" spans="1:6" s="28" customFormat="1" x14ac:dyDescent="0.2">
      <c r="A3590" s="43">
        <v>412900</v>
      </c>
      <c r="B3590" s="48" t="s">
        <v>703</v>
      </c>
      <c r="C3590" s="53">
        <v>300000</v>
      </c>
      <c r="D3590" s="45">
        <v>330000</v>
      </c>
      <c r="E3590" s="53">
        <v>0</v>
      </c>
      <c r="F3590" s="148">
        <f t="shared" si="1397"/>
        <v>110.00000000000001</v>
      </c>
    </row>
    <row r="3591" spans="1:6" s="28" customFormat="1" x14ac:dyDescent="0.2">
      <c r="A3591" s="43">
        <v>412900</v>
      </c>
      <c r="B3591" s="48" t="s">
        <v>721</v>
      </c>
      <c r="C3591" s="53">
        <v>4000</v>
      </c>
      <c r="D3591" s="45">
        <v>3999.9999999999995</v>
      </c>
      <c r="E3591" s="53">
        <v>0</v>
      </c>
      <c r="F3591" s="148">
        <f t="shared" si="1397"/>
        <v>99.999999999999986</v>
      </c>
    </row>
    <row r="3592" spans="1:6" s="28" customFormat="1" x14ac:dyDescent="0.2">
      <c r="A3592" s="43">
        <v>412900</v>
      </c>
      <c r="B3592" s="48" t="s">
        <v>722</v>
      </c>
      <c r="C3592" s="53">
        <v>2000</v>
      </c>
      <c r="D3592" s="45">
        <v>2000</v>
      </c>
      <c r="E3592" s="53">
        <v>0</v>
      </c>
      <c r="F3592" s="148">
        <f t="shared" si="1397"/>
        <v>100</v>
      </c>
    </row>
    <row r="3593" spans="1:6" s="28" customFormat="1" x14ac:dyDescent="0.2">
      <c r="A3593" s="43">
        <v>412900</v>
      </c>
      <c r="B3593" s="48" t="s">
        <v>723</v>
      </c>
      <c r="C3593" s="53">
        <v>4000</v>
      </c>
      <c r="D3593" s="45">
        <v>4500</v>
      </c>
      <c r="E3593" s="53">
        <v>0</v>
      </c>
      <c r="F3593" s="148">
        <f t="shared" si="1397"/>
        <v>112.5</v>
      </c>
    </row>
    <row r="3594" spans="1:6" s="28" customFormat="1" x14ac:dyDescent="0.2">
      <c r="A3594" s="43">
        <v>412900</v>
      </c>
      <c r="B3594" s="44" t="s">
        <v>705</v>
      </c>
      <c r="C3594" s="53">
        <v>84000</v>
      </c>
      <c r="D3594" s="45">
        <v>85000</v>
      </c>
      <c r="E3594" s="53">
        <v>0</v>
      </c>
      <c r="F3594" s="148">
        <f t="shared" si="1397"/>
        <v>101.19047619047619</v>
      </c>
    </row>
    <row r="3595" spans="1:6" s="79" customFormat="1" x14ac:dyDescent="0.2">
      <c r="A3595" s="41">
        <v>415000</v>
      </c>
      <c r="B3595" s="46" t="s">
        <v>319</v>
      </c>
      <c r="C3595" s="40">
        <f>SUM(C3596:C3599)</f>
        <v>1280900</v>
      </c>
      <c r="D3595" s="40">
        <f>SUM(D3596:D3599)</f>
        <v>1450000</v>
      </c>
      <c r="E3595" s="40">
        <f>SUM(E3596:E3599)</f>
        <v>0</v>
      </c>
      <c r="F3595" s="152">
        <f t="shared" si="1397"/>
        <v>113.20165508626746</v>
      </c>
    </row>
    <row r="3596" spans="1:6" s="28" customFormat="1" x14ac:dyDescent="0.2">
      <c r="A3596" s="51">
        <v>415200</v>
      </c>
      <c r="B3596" s="44" t="s">
        <v>863</v>
      </c>
      <c r="C3596" s="53">
        <v>580900</v>
      </c>
      <c r="D3596" s="45">
        <v>700000</v>
      </c>
      <c r="E3596" s="53">
        <v>0</v>
      </c>
      <c r="F3596" s="148">
        <f t="shared" si="1397"/>
        <v>120.50266827336891</v>
      </c>
    </row>
    <row r="3597" spans="1:6" s="28" customFormat="1" x14ac:dyDescent="0.2">
      <c r="A3597" s="51">
        <v>415200</v>
      </c>
      <c r="B3597" s="44" t="s">
        <v>976</v>
      </c>
      <c r="C3597" s="53">
        <v>200000</v>
      </c>
      <c r="D3597" s="45">
        <v>220000</v>
      </c>
      <c r="E3597" s="53">
        <v>0</v>
      </c>
      <c r="F3597" s="148">
        <f t="shared" si="1397"/>
        <v>110.00000000000001</v>
      </c>
    </row>
    <row r="3598" spans="1:6" s="28" customFormat="1" x14ac:dyDescent="0.2">
      <c r="A3598" s="51">
        <v>415200</v>
      </c>
      <c r="B3598" s="44" t="s">
        <v>710</v>
      </c>
      <c r="C3598" s="53">
        <v>200000</v>
      </c>
      <c r="D3598" s="45">
        <v>230000</v>
      </c>
      <c r="E3598" s="53">
        <v>0</v>
      </c>
      <c r="F3598" s="148">
        <f t="shared" si="1397"/>
        <v>114.99999999999999</v>
      </c>
    </row>
    <row r="3599" spans="1:6" s="28" customFormat="1" x14ac:dyDescent="0.2">
      <c r="A3599" s="51">
        <v>415200</v>
      </c>
      <c r="B3599" s="44" t="s">
        <v>785</v>
      </c>
      <c r="C3599" s="53">
        <v>300000</v>
      </c>
      <c r="D3599" s="45">
        <v>300000</v>
      </c>
      <c r="E3599" s="53">
        <v>0</v>
      </c>
      <c r="F3599" s="148">
        <f t="shared" si="1397"/>
        <v>100</v>
      </c>
    </row>
    <row r="3600" spans="1:6" s="50" customFormat="1" x14ac:dyDescent="0.2">
      <c r="A3600" s="41">
        <v>416000</v>
      </c>
      <c r="B3600" s="46" t="s">
        <v>481</v>
      </c>
      <c r="C3600" s="40">
        <f>SUM(C3601:C3604)</f>
        <v>2510000</v>
      </c>
      <c r="D3600" s="40">
        <f>SUM(D3601:D3604)</f>
        <v>3575000</v>
      </c>
      <c r="E3600" s="40">
        <f>SUM(E3601:E3604)</f>
        <v>0</v>
      </c>
      <c r="F3600" s="152">
        <f t="shared" si="1397"/>
        <v>142.43027888446215</v>
      </c>
    </row>
    <row r="3601" spans="1:6" s="28" customFormat="1" x14ac:dyDescent="0.2">
      <c r="A3601" s="51">
        <v>416100</v>
      </c>
      <c r="B3601" s="44" t="s">
        <v>678</v>
      </c>
      <c r="C3601" s="53">
        <v>160000</v>
      </c>
      <c r="D3601" s="45">
        <v>160000</v>
      </c>
      <c r="E3601" s="53">
        <v>0</v>
      </c>
      <c r="F3601" s="148">
        <f t="shared" si="1397"/>
        <v>100</v>
      </c>
    </row>
    <row r="3602" spans="1:6" s="28" customFormat="1" x14ac:dyDescent="0.2">
      <c r="A3602" s="51">
        <v>416100</v>
      </c>
      <c r="B3602" s="44" t="s">
        <v>711</v>
      </c>
      <c r="C3602" s="53">
        <v>65000</v>
      </c>
      <c r="D3602" s="45">
        <v>65000</v>
      </c>
      <c r="E3602" s="53">
        <v>0</v>
      </c>
      <c r="F3602" s="148">
        <f t="shared" si="1397"/>
        <v>100</v>
      </c>
    </row>
    <row r="3603" spans="1:6" s="28" customFormat="1" x14ac:dyDescent="0.2">
      <c r="A3603" s="43">
        <v>416100</v>
      </c>
      <c r="B3603" s="44" t="s">
        <v>656</v>
      </c>
      <c r="C3603" s="53">
        <v>2130000</v>
      </c>
      <c r="D3603" s="45">
        <v>3195000</v>
      </c>
      <c r="E3603" s="53">
        <v>0</v>
      </c>
      <c r="F3603" s="148">
        <f t="shared" si="1397"/>
        <v>150</v>
      </c>
    </row>
    <row r="3604" spans="1:6" s="28" customFormat="1" x14ac:dyDescent="0.2">
      <c r="A3604" s="43">
        <v>416100</v>
      </c>
      <c r="B3604" s="44" t="s">
        <v>679</v>
      </c>
      <c r="C3604" s="53">
        <v>155000</v>
      </c>
      <c r="D3604" s="45">
        <v>155000</v>
      </c>
      <c r="E3604" s="53">
        <v>0</v>
      </c>
      <c r="F3604" s="148">
        <f t="shared" si="1397"/>
        <v>100</v>
      </c>
    </row>
    <row r="3605" spans="1:6" s="79" customFormat="1" x14ac:dyDescent="0.2">
      <c r="A3605" s="41">
        <v>480000</v>
      </c>
      <c r="B3605" s="46" t="s">
        <v>419</v>
      </c>
      <c r="C3605" s="40">
        <f t="shared" ref="C3605" si="1403">C3606</f>
        <v>17921200</v>
      </c>
      <c r="D3605" s="40">
        <f t="shared" ref="D3605" si="1404">D3606</f>
        <v>17154000</v>
      </c>
      <c r="E3605" s="40">
        <f t="shared" ref="E3605" si="1405">E3606</f>
        <v>0</v>
      </c>
      <c r="F3605" s="152">
        <f t="shared" si="1397"/>
        <v>95.719036671651452</v>
      </c>
    </row>
    <row r="3606" spans="1:6" s="79" customFormat="1" x14ac:dyDescent="0.2">
      <c r="A3606" s="41">
        <v>488000</v>
      </c>
      <c r="B3606" s="46" t="s">
        <v>373</v>
      </c>
      <c r="C3606" s="40">
        <f>SUM(C3607:C3614)</f>
        <v>17921200</v>
      </c>
      <c r="D3606" s="40">
        <f>SUM(D3607:D3614)</f>
        <v>17154000</v>
      </c>
      <c r="E3606" s="40">
        <f>SUM(E3607:E3614)</f>
        <v>0</v>
      </c>
      <c r="F3606" s="152">
        <f t="shared" si="1397"/>
        <v>95.719036671651452</v>
      </c>
    </row>
    <row r="3607" spans="1:6" s="28" customFormat="1" ht="40.5" x14ac:dyDescent="0.2">
      <c r="A3607" s="43">
        <v>488100</v>
      </c>
      <c r="B3607" s="44" t="s">
        <v>786</v>
      </c>
      <c r="C3607" s="53">
        <v>11462000</v>
      </c>
      <c r="D3607" s="45">
        <v>10684000</v>
      </c>
      <c r="E3607" s="53">
        <v>0</v>
      </c>
      <c r="F3607" s="148">
        <f t="shared" si="1397"/>
        <v>93.212353864945044</v>
      </c>
    </row>
    <row r="3608" spans="1:6" s="28" customFormat="1" x14ac:dyDescent="0.2">
      <c r="A3608" s="43">
        <v>488100</v>
      </c>
      <c r="B3608" s="44" t="s">
        <v>787</v>
      </c>
      <c r="C3608" s="53">
        <v>680000</v>
      </c>
      <c r="D3608" s="45">
        <v>730000</v>
      </c>
      <c r="E3608" s="53">
        <v>0</v>
      </c>
      <c r="F3608" s="148">
        <f t="shared" si="1397"/>
        <v>107.35294117647058</v>
      </c>
    </row>
    <row r="3609" spans="1:6" s="28" customFormat="1" x14ac:dyDescent="0.2">
      <c r="A3609" s="43">
        <v>488100</v>
      </c>
      <c r="B3609" s="44" t="s">
        <v>977</v>
      </c>
      <c r="C3609" s="53">
        <v>4000000</v>
      </c>
      <c r="D3609" s="45">
        <v>4000000</v>
      </c>
      <c r="E3609" s="53">
        <v>0</v>
      </c>
      <c r="F3609" s="148">
        <f t="shared" si="1397"/>
        <v>100</v>
      </c>
    </row>
    <row r="3610" spans="1:6" s="28" customFormat="1" x14ac:dyDescent="0.2">
      <c r="A3610" s="43">
        <v>488100</v>
      </c>
      <c r="B3610" s="44" t="s">
        <v>373</v>
      </c>
      <c r="C3610" s="53">
        <v>119200</v>
      </c>
      <c r="D3610" s="45">
        <v>0</v>
      </c>
      <c r="E3610" s="53">
        <v>0</v>
      </c>
      <c r="F3610" s="148">
        <f t="shared" si="1397"/>
        <v>0</v>
      </c>
    </row>
    <row r="3611" spans="1:6" s="28" customFormat="1" x14ac:dyDescent="0.2">
      <c r="A3611" s="43">
        <v>488100</v>
      </c>
      <c r="B3611" s="44" t="s">
        <v>978</v>
      </c>
      <c r="C3611" s="53">
        <v>600000</v>
      </c>
      <c r="D3611" s="45">
        <v>600000</v>
      </c>
      <c r="E3611" s="53">
        <v>0</v>
      </c>
      <c r="F3611" s="148">
        <f t="shared" si="1397"/>
        <v>100</v>
      </c>
    </row>
    <row r="3612" spans="1:6" s="28" customFormat="1" x14ac:dyDescent="0.2">
      <c r="A3612" s="43">
        <v>488100</v>
      </c>
      <c r="B3612" s="44" t="s">
        <v>788</v>
      </c>
      <c r="C3612" s="53">
        <v>550000</v>
      </c>
      <c r="D3612" s="45">
        <v>570000</v>
      </c>
      <c r="E3612" s="53">
        <v>0</v>
      </c>
      <c r="F3612" s="148">
        <f t="shared" si="1397"/>
        <v>103.63636363636364</v>
      </c>
    </row>
    <row r="3613" spans="1:6" s="28" customFormat="1" x14ac:dyDescent="0.2">
      <c r="A3613" s="43">
        <v>488100</v>
      </c>
      <c r="B3613" s="44" t="s">
        <v>979</v>
      </c>
      <c r="C3613" s="53">
        <v>120000</v>
      </c>
      <c r="D3613" s="45">
        <v>120000</v>
      </c>
      <c r="E3613" s="53">
        <v>0</v>
      </c>
      <c r="F3613" s="148">
        <f t="shared" si="1397"/>
        <v>100</v>
      </c>
    </row>
    <row r="3614" spans="1:6" s="28" customFormat="1" x14ac:dyDescent="0.2">
      <c r="A3614" s="51">
        <v>488100</v>
      </c>
      <c r="B3614" s="44" t="s">
        <v>980</v>
      </c>
      <c r="C3614" s="53">
        <v>390000</v>
      </c>
      <c r="D3614" s="45">
        <v>450000</v>
      </c>
      <c r="E3614" s="53">
        <v>0</v>
      </c>
      <c r="F3614" s="148">
        <f t="shared" si="1397"/>
        <v>115.38461538461537</v>
      </c>
    </row>
    <row r="3615" spans="1:6" s="28" customFormat="1" x14ac:dyDescent="0.2">
      <c r="A3615" s="41">
        <v>510000</v>
      </c>
      <c r="B3615" s="46" t="s">
        <v>423</v>
      </c>
      <c r="C3615" s="40">
        <f>C3616+C3621+C3619</f>
        <v>123000</v>
      </c>
      <c r="D3615" s="40">
        <f>D3616+D3621+D3619</f>
        <v>230000</v>
      </c>
      <c r="E3615" s="40">
        <f>E3616+E3621+E3619</f>
        <v>0</v>
      </c>
      <c r="F3615" s="152">
        <f t="shared" si="1397"/>
        <v>186.99186991869919</v>
      </c>
    </row>
    <row r="3616" spans="1:6" s="28" customFormat="1" x14ac:dyDescent="0.2">
      <c r="A3616" s="41">
        <v>511000</v>
      </c>
      <c r="B3616" s="46" t="s">
        <v>424</v>
      </c>
      <c r="C3616" s="40">
        <f>SUM(C3617:C3618)</f>
        <v>113000</v>
      </c>
      <c r="D3616" s="40">
        <f>SUM(D3617:D3618)</f>
        <v>170000</v>
      </c>
      <c r="E3616" s="40">
        <f>SUM(E3617:E3618)</f>
        <v>0</v>
      </c>
      <c r="F3616" s="152">
        <f t="shared" si="1397"/>
        <v>150.44247787610618</v>
      </c>
    </row>
    <row r="3617" spans="1:6" s="28" customFormat="1" x14ac:dyDescent="0.2">
      <c r="A3617" s="43">
        <v>511300</v>
      </c>
      <c r="B3617" s="44" t="s">
        <v>427</v>
      </c>
      <c r="C3617" s="53">
        <v>65000</v>
      </c>
      <c r="D3617" s="45">
        <v>150000</v>
      </c>
      <c r="E3617" s="53">
        <v>0</v>
      </c>
      <c r="F3617" s="148">
        <f t="shared" si="1397"/>
        <v>230.76923076923075</v>
      </c>
    </row>
    <row r="3618" spans="1:6" s="28" customFormat="1" x14ac:dyDescent="0.2">
      <c r="A3618" s="43">
        <v>511700</v>
      </c>
      <c r="B3618" s="44" t="s">
        <v>430</v>
      </c>
      <c r="C3618" s="53">
        <v>48000</v>
      </c>
      <c r="D3618" s="45">
        <v>20000</v>
      </c>
      <c r="E3618" s="53">
        <v>0</v>
      </c>
      <c r="F3618" s="148">
        <f t="shared" si="1397"/>
        <v>41.666666666666671</v>
      </c>
    </row>
    <row r="3619" spans="1:6" s="50" customFormat="1" x14ac:dyDescent="0.2">
      <c r="A3619" s="41">
        <v>513000</v>
      </c>
      <c r="B3619" s="46" t="s">
        <v>432</v>
      </c>
      <c r="C3619" s="40">
        <f t="shared" ref="C3619" si="1406">C3620</f>
        <v>0</v>
      </c>
      <c r="D3619" s="40">
        <f t="shared" ref="D3619" si="1407">D3620</f>
        <v>50000</v>
      </c>
      <c r="E3619" s="40">
        <f t="shared" ref="E3619" si="1408">E3620</f>
        <v>0</v>
      </c>
      <c r="F3619" s="152">
        <v>0</v>
      </c>
    </row>
    <row r="3620" spans="1:6" s="28" customFormat="1" x14ac:dyDescent="0.2">
      <c r="A3620" s="43">
        <v>513700</v>
      </c>
      <c r="B3620" s="44" t="s">
        <v>726</v>
      </c>
      <c r="C3620" s="53">
        <v>0</v>
      </c>
      <c r="D3620" s="45">
        <v>50000</v>
      </c>
      <c r="E3620" s="53">
        <v>0</v>
      </c>
      <c r="F3620" s="148">
        <v>0</v>
      </c>
    </row>
    <row r="3621" spans="1:6" s="50" customFormat="1" x14ac:dyDescent="0.2">
      <c r="A3621" s="41">
        <v>516000</v>
      </c>
      <c r="B3621" s="46" t="s">
        <v>434</v>
      </c>
      <c r="C3621" s="90">
        <f t="shared" ref="C3621" si="1409">C3622</f>
        <v>10000</v>
      </c>
      <c r="D3621" s="90">
        <f t="shared" ref="D3621" si="1410">D3622</f>
        <v>10000</v>
      </c>
      <c r="E3621" s="90">
        <f t="shared" ref="E3621" si="1411">E3622</f>
        <v>0</v>
      </c>
      <c r="F3621" s="152">
        <f t="shared" ref="F3621:F3626" si="1412">D3621/C3621*100</f>
        <v>100</v>
      </c>
    </row>
    <row r="3622" spans="1:6" s="28" customFormat="1" x14ac:dyDescent="0.2">
      <c r="A3622" s="43">
        <v>516100</v>
      </c>
      <c r="B3622" s="44" t="s">
        <v>434</v>
      </c>
      <c r="C3622" s="53">
        <v>10000</v>
      </c>
      <c r="D3622" s="45">
        <v>10000</v>
      </c>
      <c r="E3622" s="53">
        <v>0</v>
      </c>
      <c r="F3622" s="148">
        <f t="shared" si="1412"/>
        <v>100</v>
      </c>
    </row>
    <row r="3623" spans="1:6" s="50" customFormat="1" x14ac:dyDescent="0.2">
      <c r="A3623" s="41">
        <v>630000</v>
      </c>
      <c r="B3623" s="46" t="s">
        <v>464</v>
      </c>
      <c r="C3623" s="40">
        <f>0+C3624</f>
        <v>79000</v>
      </c>
      <c r="D3623" s="40">
        <f>0+D3624</f>
        <v>66000</v>
      </c>
      <c r="E3623" s="40">
        <f>0+E3624</f>
        <v>0</v>
      </c>
      <c r="F3623" s="152">
        <f t="shared" si="1412"/>
        <v>83.544303797468359</v>
      </c>
    </row>
    <row r="3624" spans="1:6" s="50" customFormat="1" x14ac:dyDescent="0.2">
      <c r="A3624" s="41">
        <v>638000</v>
      </c>
      <c r="B3624" s="46" t="s">
        <v>397</v>
      </c>
      <c r="C3624" s="40">
        <f t="shared" ref="C3624" si="1413">C3625</f>
        <v>79000</v>
      </c>
      <c r="D3624" s="40">
        <f t="shared" ref="D3624" si="1414">D3625</f>
        <v>66000</v>
      </c>
      <c r="E3624" s="40">
        <f t="shared" ref="E3624" si="1415">E3625</f>
        <v>0</v>
      </c>
      <c r="F3624" s="152">
        <f t="shared" si="1412"/>
        <v>83.544303797468359</v>
      </c>
    </row>
    <row r="3625" spans="1:6" s="28" customFormat="1" x14ac:dyDescent="0.2">
      <c r="A3625" s="43">
        <v>638100</v>
      </c>
      <c r="B3625" s="44" t="s">
        <v>469</v>
      </c>
      <c r="C3625" s="53">
        <v>79000</v>
      </c>
      <c r="D3625" s="45">
        <v>66000</v>
      </c>
      <c r="E3625" s="53">
        <v>0</v>
      </c>
      <c r="F3625" s="148">
        <f t="shared" si="1412"/>
        <v>83.544303797468359</v>
      </c>
    </row>
    <row r="3626" spans="1:6" s="50" customFormat="1" x14ac:dyDescent="0.2">
      <c r="A3626" s="85"/>
      <c r="B3626" s="46" t="s">
        <v>981</v>
      </c>
      <c r="C3626" s="40">
        <f>C3576+C3605+C3615+C3623+0</f>
        <v>24473400</v>
      </c>
      <c r="D3626" s="40">
        <f>D3576+D3605+D3615+D3623+0</f>
        <v>25193500</v>
      </c>
      <c r="E3626" s="40">
        <f>E3576+E3605+E3615+E3623+0</f>
        <v>0</v>
      </c>
      <c r="F3626" s="150">
        <f t="shared" si="1412"/>
        <v>102.94237825557543</v>
      </c>
    </row>
    <row r="3627" spans="1:6" s="28" customFormat="1" x14ac:dyDescent="0.2">
      <c r="A3627" s="85"/>
      <c r="B3627" s="46"/>
      <c r="C3627" s="45"/>
      <c r="D3627" s="45"/>
      <c r="E3627" s="45"/>
      <c r="F3627" s="147"/>
    </row>
    <row r="3628" spans="1:6" s="28" customFormat="1" x14ac:dyDescent="0.2">
      <c r="A3628" s="43" t="s">
        <v>982</v>
      </c>
      <c r="B3628" s="46"/>
      <c r="C3628" s="45"/>
      <c r="D3628" s="45"/>
      <c r="E3628" s="45"/>
      <c r="F3628" s="147"/>
    </row>
    <row r="3629" spans="1:6" s="28" customFormat="1" x14ac:dyDescent="0.2">
      <c r="A3629" s="43" t="s">
        <v>514</v>
      </c>
      <c r="B3629" s="46"/>
      <c r="C3629" s="45"/>
      <c r="D3629" s="45"/>
      <c r="E3629" s="45"/>
      <c r="F3629" s="147"/>
    </row>
    <row r="3630" spans="1:6" s="28" customFormat="1" x14ac:dyDescent="0.2">
      <c r="A3630" s="43" t="s">
        <v>773</v>
      </c>
      <c r="B3630" s="46"/>
      <c r="C3630" s="45"/>
      <c r="D3630" s="45"/>
      <c r="E3630" s="45"/>
      <c r="F3630" s="147"/>
    </row>
    <row r="3631" spans="1:6" s="28" customFormat="1" x14ac:dyDescent="0.2">
      <c r="A3631" s="43" t="s">
        <v>598</v>
      </c>
      <c r="B3631" s="46"/>
      <c r="C3631" s="45"/>
      <c r="D3631" s="45"/>
      <c r="E3631" s="45"/>
      <c r="F3631" s="147"/>
    </row>
    <row r="3632" spans="1:6" s="28" customFormat="1" x14ac:dyDescent="0.2">
      <c r="A3632" s="43"/>
      <c r="B3632" s="46"/>
      <c r="C3632" s="45"/>
      <c r="D3632" s="45"/>
      <c r="E3632" s="45"/>
      <c r="F3632" s="147"/>
    </row>
    <row r="3633" spans="1:6" s="50" customFormat="1" x14ac:dyDescent="0.2">
      <c r="A3633" s="41">
        <v>410000</v>
      </c>
      <c r="B3633" s="42" t="s">
        <v>357</v>
      </c>
      <c r="C3633" s="40">
        <f>C3634+C3637</f>
        <v>770000</v>
      </c>
      <c r="D3633" s="40">
        <f>D3634+D3637</f>
        <v>1145000</v>
      </c>
      <c r="E3633" s="40">
        <f>E3634+E3637</f>
        <v>0</v>
      </c>
      <c r="F3633" s="152">
        <f t="shared" ref="F3633:F3640" si="1416">D3633/C3633*100</f>
        <v>148.70129870129873</v>
      </c>
    </row>
    <row r="3634" spans="1:6" s="50" customFormat="1" x14ac:dyDescent="0.2">
      <c r="A3634" s="41">
        <v>412000</v>
      </c>
      <c r="B3634" s="46" t="s">
        <v>479</v>
      </c>
      <c r="C3634" s="40">
        <f>SUM(C3635:C3636)</f>
        <v>20000</v>
      </c>
      <c r="D3634" s="40">
        <f>SUM(D3635:D3636)</f>
        <v>20000</v>
      </c>
      <c r="E3634" s="40">
        <f>SUM(E3635:E3636)</f>
        <v>0</v>
      </c>
      <c r="F3634" s="152">
        <f t="shared" si="1416"/>
        <v>100</v>
      </c>
    </row>
    <row r="3635" spans="1:6" s="28" customFormat="1" x14ac:dyDescent="0.2">
      <c r="A3635" s="43">
        <v>412700</v>
      </c>
      <c r="B3635" s="44" t="s">
        <v>476</v>
      </c>
      <c r="C3635" s="53">
        <v>4000</v>
      </c>
      <c r="D3635" s="45">
        <v>4000</v>
      </c>
      <c r="E3635" s="53">
        <v>0</v>
      </c>
      <c r="F3635" s="148">
        <f t="shared" si="1416"/>
        <v>100</v>
      </c>
    </row>
    <row r="3636" spans="1:6" s="28" customFormat="1" x14ac:dyDescent="0.2">
      <c r="A3636" s="43">
        <v>412900</v>
      </c>
      <c r="B3636" s="44" t="s">
        <v>703</v>
      </c>
      <c r="C3636" s="53">
        <v>16000</v>
      </c>
      <c r="D3636" s="45">
        <v>15999.999999999998</v>
      </c>
      <c r="E3636" s="53">
        <v>0</v>
      </c>
      <c r="F3636" s="148">
        <f t="shared" si="1416"/>
        <v>99.999999999999986</v>
      </c>
    </row>
    <row r="3637" spans="1:6" s="50" customFormat="1" x14ac:dyDescent="0.2">
      <c r="A3637" s="41">
        <v>416000</v>
      </c>
      <c r="B3637" s="46" t="s">
        <v>481</v>
      </c>
      <c r="C3637" s="40">
        <f t="shared" ref="C3637" si="1417">C3638</f>
        <v>750000</v>
      </c>
      <c r="D3637" s="40">
        <f t="shared" ref="D3637" si="1418">D3638</f>
        <v>1125000</v>
      </c>
      <c r="E3637" s="40">
        <f t="shared" ref="E3637" si="1419">E3638</f>
        <v>0</v>
      </c>
      <c r="F3637" s="152">
        <f t="shared" si="1416"/>
        <v>150</v>
      </c>
    </row>
    <row r="3638" spans="1:6" s="28" customFormat="1" x14ac:dyDescent="0.2">
      <c r="A3638" s="43">
        <v>416100</v>
      </c>
      <c r="B3638" s="44" t="s">
        <v>789</v>
      </c>
      <c r="C3638" s="53">
        <v>750000</v>
      </c>
      <c r="D3638" s="45">
        <v>1125000</v>
      </c>
      <c r="E3638" s="53">
        <v>0</v>
      </c>
      <c r="F3638" s="148">
        <f t="shared" si="1416"/>
        <v>150</v>
      </c>
    </row>
    <row r="3639" spans="1:6" s="50" customFormat="1" x14ac:dyDescent="0.2">
      <c r="A3639" s="41"/>
      <c r="B3639" s="46" t="s">
        <v>680</v>
      </c>
      <c r="C3639" s="40">
        <f>C3633</f>
        <v>770000</v>
      </c>
      <c r="D3639" s="40">
        <f>D3633</f>
        <v>1145000</v>
      </c>
      <c r="E3639" s="40">
        <f>E3633</f>
        <v>0</v>
      </c>
      <c r="F3639" s="150">
        <f t="shared" si="1416"/>
        <v>148.70129870129873</v>
      </c>
    </row>
    <row r="3640" spans="1:6" s="28" customFormat="1" x14ac:dyDescent="0.2">
      <c r="A3640" s="82"/>
      <c r="B3640" s="76" t="s">
        <v>646</v>
      </c>
      <c r="C3640" s="80">
        <f>C3626+C3639</f>
        <v>25243400</v>
      </c>
      <c r="D3640" s="80">
        <f>D3626+D3639</f>
        <v>26338500</v>
      </c>
      <c r="E3640" s="80">
        <f>E3626+E3639</f>
        <v>0</v>
      </c>
      <c r="F3640" s="157">
        <f t="shared" si="1416"/>
        <v>104.33816363881252</v>
      </c>
    </row>
    <row r="3641" spans="1:6" s="28" customFormat="1" x14ac:dyDescent="0.2">
      <c r="A3641" s="61"/>
      <c r="B3641" s="39"/>
      <c r="C3641" s="62"/>
      <c r="D3641" s="62"/>
      <c r="E3641" s="62"/>
      <c r="F3641" s="149"/>
    </row>
    <row r="3642" spans="1:6" s="28" customFormat="1" x14ac:dyDescent="0.2">
      <c r="A3642" s="61"/>
      <c r="B3642" s="39"/>
      <c r="C3642" s="62"/>
      <c r="D3642" s="62"/>
      <c r="E3642" s="62"/>
      <c r="F3642" s="149"/>
    </row>
    <row r="3643" spans="1:6" s="28" customFormat="1" x14ac:dyDescent="0.2">
      <c r="A3643" s="43" t="s">
        <v>634</v>
      </c>
      <c r="B3643" s="46"/>
      <c r="C3643" s="62"/>
      <c r="D3643" s="62"/>
      <c r="E3643" s="62"/>
      <c r="F3643" s="149"/>
    </row>
    <row r="3644" spans="1:6" s="28" customFormat="1" x14ac:dyDescent="0.2">
      <c r="A3644" s="43" t="s">
        <v>514</v>
      </c>
      <c r="B3644" s="46"/>
      <c r="C3644" s="62"/>
      <c r="D3644" s="62"/>
      <c r="E3644" s="62"/>
      <c r="F3644" s="149"/>
    </row>
    <row r="3645" spans="1:6" s="28" customFormat="1" x14ac:dyDescent="0.2">
      <c r="A3645" s="43" t="s">
        <v>533</v>
      </c>
      <c r="B3645" s="46"/>
      <c r="C3645" s="62"/>
      <c r="D3645" s="62"/>
      <c r="E3645" s="62"/>
      <c r="F3645" s="149"/>
    </row>
    <row r="3646" spans="1:6" s="28" customFormat="1" x14ac:dyDescent="0.2">
      <c r="A3646" s="43" t="s">
        <v>635</v>
      </c>
      <c r="B3646" s="46"/>
      <c r="C3646" s="62"/>
      <c r="D3646" s="62"/>
      <c r="E3646" s="62"/>
      <c r="F3646" s="149"/>
    </row>
    <row r="3647" spans="1:6" s="28" customFormat="1" x14ac:dyDescent="0.2">
      <c r="A3647" s="43"/>
      <c r="B3647" s="72"/>
      <c r="C3647" s="62"/>
      <c r="D3647" s="62"/>
      <c r="E3647" s="62"/>
      <c r="F3647" s="149"/>
    </row>
    <row r="3648" spans="1:6" s="50" customFormat="1" x14ac:dyDescent="0.2">
      <c r="A3648" s="41">
        <v>410000</v>
      </c>
      <c r="B3648" s="42" t="s">
        <v>357</v>
      </c>
      <c r="C3648" s="40">
        <f>C3649+C3654+C3666+C3668+C3673+C3670</f>
        <v>64320000</v>
      </c>
      <c r="D3648" s="40">
        <f>D3649+D3654+D3666+D3668+D3673+D3670</f>
        <v>66482000</v>
      </c>
      <c r="E3648" s="40">
        <f>E3649+E3654+E3666+E3668+E3673+E3670</f>
        <v>16416400</v>
      </c>
      <c r="F3648" s="152">
        <f t="shared" ref="F3648:F3654" si="1420">D3648/C3648*100</f>
        <v>103.36131840796018</v>
      </c>
    </row>
    <row r="3649" spans="1:6" s="50" customFormat="1" x14ac:dyDescent="0.2">
      <c r="A3649" s="41">
        <v>411000</v>
      </c>
      <c r="B3649" s="42" t="s">
        <v>474</v>
      </c>
      <c r="C3649" s="40">
        <f t="shared" ref="C3649" si="1421">SUM(C3650:C3653)</f>
        <v>59760000</v>
      </c>
      <c r="D3649" s="40">
        <f t="shared" ref="D3649" si="1422">SUM(D3650:D3653)</f>
        <v>61802000</v>
      </c>
      <c r="E3649" s="40">
        <f t="shared" ref="E3649" si="1423">SUM(E3650:E3653)</f>
        <v>4648800</v>
      </c>
      <c r="F3649" s="152">
        <f t="shared" si="1420"/>
        <v>103.41700133868808</v>
      </c>
    </row>
    <row r="3650" spans="1:6" s="28" customFormat="1" x14ac:dyDescent="0.2">
      <c r="A3650" s="43">
        <v>411100</v>
      </c>
      <c r="B3650" s="44" t="s">
        <v>358</v>
      </c>
      <c r="C3650" s="53">
        <v>57920000</v>
      </c>
      <c r="D3650" s="45">
        <v>59752000</v>
      </c>
      <c r="E3650" s="53">
        <v>3659000</v>
      </c>
      <c r="F3650" s="148">
        <f t="shared" si="1420"/>
        <v>103.16298342541437</v>
      </c>
    </row>
    <row r="3651" spans="1:6" s="28" customFormat="1" ht="40.5" x14ac:dyDescent="0.2">
      <c r="A3651" s="43">
        <v>411200</v>
      </c>
      <c r="B3651" s="44" t="s">
        <v>487</v>
      </c>
      <c r="C3651" s="53">
        <v>850000</v>
      </c>
      <c r="D3651" s="45">
        <v>950000</v>
      </c>
      <c r="E3651" s="53">
        <v>646300</v>
      </c>
      <c r="F3651" s="148">
        <f t="shared" si="1420"/>
        <v>111.76470588235294</v>
      </c>
    </row>
    <row r="3652" spans="1:6" s="28" customFormat="1" ht="40.5" x14ac:dyDescent="0.2">
      <c r="A3652" s="43">
        <v>411300</v>
      </c>
      <c r="B3652" s="44" t="s">
        <v>359</v>
      </c>
      <c r="C3652" s="53">
        <v>660000</v>
      </c>
      <c r="D3652" s="45">
        <v>750000</v>
      </c>
      <c r="E3652" s="53">
        <v>89700</v>
      </c>
      <c r="F3652" s="148">
        <f t="shared" si="1420"/>
        <v>113.63636363636364</v>
      </c>
    </row>
    <row r="3653" spans="1:6" s="28" customFormat="1" x14ac:dyDescent="0.2">
      <c r="A3653" s="43">
        <v>411400</v>
      </c>
      <c r="B3653" s="44" t="s">
        <v>360</v>
      </c>
      <c r="C3653" s="53">
        <v>330000</v>
      </c>
      <c r="D3653" s="45">
        <v>350000</v>
      </c>
      <c r="E3653" s="53">
        <v>253800</v>
      </c>
      <c r="F3653" s="148">
        <f t="shared" si="1420"/>
        <v>106.06060606060606</v>
      </c>
    </row>
    <row r="3654" spans="1:6" s="50" customFormat="1" x14ac:dyDescent="0.2">
      <c r="A3654" s="41">
        <v>412000</v>
      </c>
      <c r="B3654" s="46" t="s">
        <v>479</v>
      </c>
      <c r="C3654" s="40">
        <f>SUM(C3655:C3665)</f>
        <v>4560000</v>
      </c>
      <c r="D3654" s="40">
        <f>SUM(D3655:D3665)</f>
        <v>4680000</v>
      </c>
      <c r="E3654" s="40">
        <f>SUM(E3655:E3665)</f>
        <v>10953600</v>
      </c>
      <c r="F3654" s="152">
        <f t="shared" si="1420"/>
        <v>102.63157894736842</v>
      </c>
    </row>
    <row r="3655" spans="1:6" s="28" customFormat="1" x14ac:dyDescent="0.2">
      <c r="A3655" s="51">
        <v>412100</v>
      </c>
      <c r="B3655" s="44" t="s">
        <v>361</v>
      </c>
      <c r="C3655" s="53">
        <v>0</v>
      </c>
      <c r="D3655" s="45">
        <v>0</v>
      </c>
      <c r="E3655" s="53">
        <v>147800</v>
      </c>
      <c r="F3655" s="148">
        <v>0</v>
      </c>
    </row>
    <row r="3656" spans="1:6" s="28" customFormat="1" ht="40.5" x14ac:dyDescent="0.2">
      <c r="A3656" s="43">
        <v>412200</v>
      </c>
      <c r="B3656" s="44" t="s">
        <v>488</v>
      </c>
      <c r="C3656" s="53">
        <v>1200000</v>
      </c>
      <c r="D3656" s="45">
        <v>1220000</v>
      </c>
      <c r="E3656" s="53">
        <v>1903100</v>
      </c>
      <c r="F3656" s="148">
        <f t="shared" ref="F3656:F3661" si="1424">D3656/C3656*100</f>
        <v>101.66666666666666</v>
      </c>
    </row>
    <row r="3657" spans="1:6" s="28" customFormat="1" x14ac:dyDescent="0.2">
      <c r="A3657" s="43">
        <v>412300</v>
      </c>
      <c r="B3657" s="44" t="s">
        <v>362</v>
      </c>
      <c r="C3657" s="53">
        <v>30000</v>
      </c>
      <c r="D3657" s="45">
        <v>30000</v>
      </c>
      <c r="E3657" s="53">
        <v>465900</v>
      </c>
      <c r="F3657" s="148">
        <f t="shared" si="1424"/>
        <v>100</v>
      </c>
    </row>
    <row r="3658" spans="1:6" s="28" customFormat="1" x14ac:dyDescent="0.2">
      <c r="A3658" s="43">
        <v>412400</v>
      </c>
      <c r="B3658" s="44" t="s">
        <v>363</v>
      </c>
      <c r="C3658" s="53">
        <v>20000</v>
      </c>
      <c r="D3658" s="45">
        <v>20000</v>
      </c>
      <c r="E3658" s="53">
        <v>1258800</v>
      </c>
      <c r="F3658" s="148">
        <f t="shared" si="1424"/>
        <v>100</v>
      </c>
    </row>
    <row r="3659" spans="1:6" s="28" customFormat="1" x14ac:dyDescent="0.2">
      <c r="A3659" s="43">
        <v>412500</v>
      </c>
      <c r="B3659" s="44" t="s">
        <v>364</v>
      </c>
      <c r="C3659" s="53">
        <v>25000</v>
      </c>
      <c r="D3659" s="45">
        <v>25000</v>
      </c>
      <c r="E3659" s="53">
        <v>609700</v>
      </c>
      <c r="F3659" s="148">
        <f t="shared" si="1424"/>
        <v>100</v>
      </c>
    </row>
    <row r="3660" spans="1:6" s="28" customFormat="1" x14ac:dyDescent="0.2">
      <c r="A3660" s="43">
        <v>412600</v>
      </c>
      <c r="B3660" s="44" t="s">
        <v>489</v>
      </c>
      <c r="C3660" s="53">
        <v>10000</v>
      </c>
      <c r="D3660" s="45">
        <v>10000</v>
      </c>
      <c r="E3660" s="53">
        <v>520100</v>
      </c>
      <c r="F3660" s="148">
        <f t="shared" si="1424"/>
        <v>100</v>
      </c>
    </row>
    <row r="3661" spans="1:6" s="28" customFormat="1" x14ac:dyDescent="0.2">
      <c r="A3661" s="43">
        <v>412700</v>
      </c>
      <c r="B3661" s="44" t="s">
        <v>476</v>
      </c>
      <c r="C3661" s="53">
        <v>45000</v>
      </c>
      <c r="D3661" s="45">
        <v>45000</v>
      </c>
      <c r="E3661" s="53">
        <v>890800</v>
      </c>
      <c r="F3661" s="148">
        <f t="shared" si="1424"/>
        <v>100</v>
      </c>
    </row>
    <row r="3662" spans="1:6" s="28" customFormat="1" x14ac:dyDescent="0.2">
      <c r="A3662" s="43">
        <v>412800</v>
      </c>
      <c r="B3662" s="44" t="s">
        <v>490</v>
      </c>
      <c r="C3662" s="53">
        <v>0</v>
      </c>
      <c r="D3662" s="45">
        <v>0</v>
      </c>
      <c r="E3662" s="53">
        <v>13000</v>
      </c>
      <c r="F3662" s="148">
        <v>0</v>
      </c>
    </row>
    <row r="3663" spans="1:6" s="28" customFormat="1" x14ac:dyDescent="0.2">
      <c r="A3663" s="43">
        <v>412900</v>
      </c>
      <c r="B3663" s="48" t="s">
        <v>703</v>
      </c>
      <c r="C3663" s="53">
        <v>3100000</v>
      </c>
      <c r="D3663" s="45">
        <v>3200000</v>
      </c>
      <c r="E3663" s="53">
        <v>0</v>
      </c>
      <c r="F3663" s="148">
        <f>D3663/C3663*100</f>
        <v>103.2258064516129</v>
      </c>
    </row>
    <row r="3664" spans="1:6" s="28" customFormat="1" x14ac:dyDescent="0.2">
      <c r="A3664" s="43">
        <v>412900</v>
      </c>
      <c r="B3664" s="44" t="s">
        <v>723</v>
      </c>
      <c r="C3664" s="53">
        <v>130000</v>
      </c>
      <c r="D3664" s="45">
        <v>130000</v>
      </c>
      <c r="E3664" s="53">
        <v>0</v>
      </c>
      <c r="F3664" s="148">
        <f>D3664/C3664*100</f>
        <v>100</v>
      </c>
    </row>
    <row r="3665" spans="1:6" s="28" customFormat="1" x14ac:dyDescent="0.2">
      <c r="A3665" s="43">
        <v>412900</v>
      </c>
      <c r="B3665" s="44" t="s">
        <v>705</v>
      </c>
      <c r="C3665" s="53">
        <v>0</v>
      </c>
      <c r="D3665" s="45">
        <v>0</v>
      </c>
      <c r="E3665" s="53">
        <v>5144400</v>
      </c>
      <c r="F3665" s="148">
        <v>0</v>
      </c>
    </row>
    <row r="3666" spans="1:6" s="50" customFormat="1" x14ac:dyDescent="0.2">
      <c r="A3666" s="41">
        <v>413000</v>
      </c>
      <c r="B3666" s="46" t="s">
        <v>480</v>
      </c>
      <c r="C3666" s="40">
        <f t="shared" ref="C3666" si="1425">C3667</f>
        <v>0</v>
      </c>
      <c r="D3666" s="40">
        <f t="shared" ref="D3666" si="1426">D3667</f>
        <v>0</v>
      </c>
      <c r="E3666" s="40">
        <f t="shared" ref="E3666" si="1427">E3667</f>
        <v>100</v>
      </c>
      <c r="F3666" s="152">
        <v>0</v>
      </c>
    </row>
    <row r="3667" spans="1:6" s="28" customFormat="1" x14ac:dyDescent="0.2">
      <c r="A3667" s="43">
        <v>413900</v>
      </c>
      <c r="B3667" s="44" t="s">
        <v>369</v>
      </c>
      <c r="C3667" s="53">
        <v>0</v>
      </c>
      <c r="D3667" s="45">
        <v>0</v>
      </c>
      <c r="E3667" s="53">
        <v>100</v>
      </c>
      <c r="F3667" s="148">
        <v>0</v>
      </c>
    </row>
    <row r="3668" spans="1:6" s="50" customFormat="1" x14ac:dyDescent="0.2">
      <c r="A3668" s="41">
        <v>415000</v>
      </c>
      <c r="B3668" s="46" t="s">
        <v>319</v>
      </c>
      <c r="C3668" s="40">
        <f>C3669+0</f>
        <v>0</v>
      </c>
      <c r="D3668" s="40">
        <f>D3669+0</f>
        <v>0</v>
      </c>
      <c r="E3668" s="40">
        <f>E3669+0</f>
        <v>690000</v>
      </c>
      <c r="F3668" s="152">
        <v>0</v>
      </c>
    </row>
    <row r="3669" spans="1:6" s="28" customFormat="1" x14ac:dyDescent="0.2">
      <c r="A3669" s="43">
        <v>415200</v>
      </c>
      <c r="B3669" s="44" t="s">
        <v>336</v>
      </c>
      <c r="C3669" s="53">
        <v>0</v>
      </c>
      <c r="D3669" s="45">
        <v>0</v>
      </c>
      <c r="E3669" s="53">
        <v>690000</v>
      </c>
      <c r="F3669" s="148">
        <v>0</v>
      </c>
    </row>
    <row r="3670" spans="1:6" s="50" customFormat="1" ht="40.5" x14ac:dyDescent="0.2">
      <c r="A3670" s="41">
        <v>418000</v>
      </c>
      <c r="B3670" s="46" t="s">
        <v>483</v>
      </c>
      <c r="C3670" s="40">
        <f>C3671+0+C3672</f>
        <v>0</v>
      </c>
      <c r="D3670" s="40">
        <f>D3671+0+D3672</f>
        <v>0</v>
      </c>
      <c r="E3670" s="40">
        <f>E3671+0+E3672</f>
        <v>99900</v>
      </c>
      <c r="F3670" s="152">
        <v>0</v>
      </c>
    </row>
    <row r="3671" spans="1:6" s="28" customFormat="1" x14ac:dyDescent="0.2">
      <c r="A3671" s="51">
        <v>418200</v>
      </c>
      <c r="B3671" s="44" t="s">
        <v>417</v>
      </c>
      <c r="C3671" s="53">
        <v>0</v>
      </c>
      <c r="D3671" s="45">
        <v>0</v>
      </c>
      <c r="E3671" s="53">
        <v>36000</v>
      </c>
      <c r="F3671" s="148">
        <v>0</v>
      </c>
    </row>
    <row r="3672" spans="1:6" s="28" customFormat="1" x14ac:dyDescent="0.2">
      <c r="A3672" s="51">
        <v>418400</v>
      </c>
      <c r="B3672" s="44" t="s">
        <v>418</v>
      </c>
      <c r="C3672" s="53">
        <v>0</v>
      </c>
      <c r="D3672" s="45">
        <v>0</v>
      </c>
      <c r="E3672" s="53">
        <v>63900</v>
      </c>
      <c r="F3672" s="148">
        <v>0</v>
      </c>
    </row>
    <row r="3673" spans="1:6" s="50" customFormat="1" x14ac:dyDescent="0.2">
      <c r="A3673" s="41">
        <v>419000</v>
      </c>
      <c r="B3673" s="46" t="s">
        <v>484</v>
      </c>
      <c r="C3673" s="40">
        <f t="shared" ref="C3673" si="1428">C3674</f>
        <v>0</v>
      </c>
      <c r="D3673" s="40">
        <f t="shared" ref="D3673" si="1429">D3674</f>
        <v>0</v>
      </c>
      <c r="E3673" s="40">
        <f t="shared" ref="E3673" si="1430">E3674</f>
        <v>24000</v>
      </c>
      <c r="F3673" s="152">
        <v>0</v>
      </c>
    </row>
    <row r="3674" spans="1:6" s="28" customFormat="1" x14ac:dyDescent="0.2">
      <c r="A3674" s="43">
        <v>419100</v>
      </c>
      <c r="B3674" s="44" t="s">
        <v>484</v>
      </c>
      <c r="C3674" s="53">
        <v>0</v>
      </c>
      <c r="D3674" s="45">
        <v>0</v>
      </c>
      <c r="E3674" s="53">
        <v>24000</v>
      </c>
      <c r="F3674" s="148">
        <v>0</v>
      </c>
    </row>
    <row r="3675" spans="1:6" s="50" customFormat="1" x14ac:dyDescent="0.2">
      <c r="A3675" s="41">
        <v>480000</v>
      </c>
      <c r="B3675" s="46" t="s">
        <v>419</v>
      </c>
      <c r="C3675" s="40">
        <f t="shared" ref="C3675:D3676" si="1431">C3676</f>
        <v>0</v>
      </c>
      <c r="D3675" s="40">
        <f t="shared" si="1431"/>
        <v>0</v>
      </c>
      <c r="E3675" s="40">
        <f t="shared" ref="E3675:E3676" si="1432">E3676</f>
        <v>40000</v>
      </c>
      <c r="F3675" s="152">
        <v>0</v>
      </c>
    </row>
    <row r="3676" spans="1:6" s="50" customFormat="1" x14ac:dyDescent="0.2">
      <c r="A3676" s="41">
        <v>488000</v>
      </c>
      <c r="B3676" s="46" t="s">
        <v>373</v>
      </c>
      <c r="C3676" s="40">
        <f t="shared" si="1431"/>
        <v>0</v>
      </c>
      <c r="D3676" s="40">
        <f t="shared" si="1431"/>
        <v>0</v>
      </c>
      <c r="E3676" s="40">
        <f t="shared" si="1432"/>
        <v>40000</v>
      </c>
      <c r="F3676" s="152">
        <v>0</v>
      </c>
    </row>
    <row r="3677" spans="1:6" s="28" customFormat="1" x14ac:dyDescent="0.2">
      <c r="A3677" s="51">
        <v>488100</v>
      </c>
      <c r="B3677" s="265" t="s">
        <v>373</v>
      </c>
      <c r="C3677" s="53">
        <v>0</v>
      </c>
      <c r="D3677" s="45">
        <v>0</v>
      </c>
      <c r="E3677" s="53">
        <v>40000</v>
      </c>
      <c r="F3677" s="148">
        <v>0</v>
      </c>
    </row>
    <row r="3678" spans="1:6" s="50" customFormat="1" x14ac:dyDescent="0.2">
      <c r="A3678" s="41">
        <v>510000</v>
      </c>
      <c r="B3678" s="46" t="s">
        <v>423</v>
      </c>
      <c r="C3678" s="40">
        <f>C3679+C3688+0+C3686+0</f>
        <v>0</v>
      </c>
      <c r="D3678" s="40">
        <f>D3679+D3688+0+D3686+0</f>
        <v>0</v>
      </c>
      <c r="E3678" s="40">
        <f>E3679+E3688+0+E3686+0</f>
        <v>2383600</v>
      </c>
      <c r="F3678" s="152">
        <v>0</v>
      </c>
    </row>
    <row r="3679" spans="1:6" s="50" customFormat="1" x14ac:dyDescent="0.2">
      <c r="A3679" s="41">
        <v>511000</v>
      </c>
      <c r="B3679" s="46" t="s">
        <v>424</v>
      </c>
      <c r="C3679" s="40">
        <f t="shared" ref="C3679" si="1433">SUM(C3680:C3685)</f>
        <v>0</v>
      </c>
      <c r="D3679" s="40">
        <f t="shared" ref="D3679" si="1434">SUM(D3680:D3685)</f>
        <v>0</v>
      </c>
      <c r="E3679" s="40">
        <f t="shared" ref="E3679" si="1435">SUM(E3680:E3685)</f>
        <v>2161600</v>
      </c>
      <c r="F3679" s="152">
        <v>0</v>
      </c>
    </row>
    <row r="3680" spans="1:6" s="28" customFormat="1" x14ac:dyDescent="0.2">
      <c r="A3680" s="43">
        <v>511100</v>
      </c>
      <c r="B3680" s="44" t="s">
        <v>425</v>
      </c>
      <c r="C3680" s="53">
        <v>0</v>
      </c>
      <c r="D3680" s="45">
        <v>0</v>
      </c>
      <c r="E3680" s="53">
        <v>70000</v>
      </c>
      <c r="F3680" s="148">
        <v>0</v>
      </c>
    </row>
    <row r="3681" spans="1:6" s="28" customFormat="1" x14ac:dyDescent="0.2">
      <c r="A3681" s="43">
        <v>511200</v>
      </c>
      <c r="B3681" s="44" t="s">
        <v>426</v>
      </c>
      <c r="C3681" s="53">
        <v>0</v>
      </c>
      <c r="D3681" s="45">
        <v>0</v>
      </c>
      <c r="E3681" s="53">
        <v>323000</v>
      </c>
      <c r="F3681" s="148">
        <v>0</v>
      </c>
    </row>
    <row r="3682" spans="1:6" s="28" customFormat="1" x14ac:dyDescent="0.2">
      <c r="A3682" s="43">
        <v>511300</v>
      </c>
      <c r="B3682" s="44" t="s">
        <v>427</v>
      </c>
      <c r="C3682" s="53">
        <v>0</v>
      </c>
      <c r="D3682" s="45">
        <v>0</v>
      </c>
      <c r="E3682" s="53">
        <v>1728200</v>
      </c>
      <c r="F3682" s="148">
        <v>0</v>
      </c>
    </row>
    <row r="3683" spans="1:6" s="28" customFormat="1" x14ac:dyDescent="0.2">
      <c r="A3683" s="43">
        <v>511400</v>
      </c>
      <c r="B3683" s="44" t="s">
        <v>428</v>
      </c>
      <c r="C3683" s="53">
        <v>0</v>
      </c>
      <c r="D3683" s="45">
        <v>0</v>
      </c>
      <c r="E3683" s="53">
        <v>25400</v>
      </c>
      <c r="F3683" s="148">
        <v>0</v>
      </c>
    </row>
    <row r="3684" spans="1:6" s="28" customFormat="1" x14ac:dyDescent="0.2">
      <c r="A3684" s="43">
        <v>511500</v>
      </c>
      <c r="B3684" s="44" t="s">
        <v>496</v>
      </c>
      <c r="C3684" s="53">
        <v>0</v>
      </c>
      <c r="D3684" s="45">
        <v>0</v>
      </c>
      <c r="E3684" s="53">
        <v>1000</v>
      </c>
      <c r="F3684" s="148">
        <v>0</v>
      </c>
    </row>
    <row r="3685" spans="1:6" s="28" customFormat="1" x14ac:dyDescent="0.2">
      <c r="A3685" s="43">
        <v>511700</v>
      </c>
      <c r="B3685" s="44" t="s">
        <v>430</v>
      </c>
      <c r="C3685" s="53">
        <v>0</v>
      </c>
      <c r="D3685" s="45">
        <v>0</v>
      </c>
      <c r="E3685" s="53">
        <v>14000</v>
      </c>
      <c r="F3685" s="148">
        <v>0</v>
      </c>
    </row>
    <row r="3686" spans="1:6" s="50" customFormat="1" x14ac:dyDescent="0.2">
      <c r="A3686" s="41">
        <v>513000</v>
      </c>
      <c r="B3686" s="46" t="s">
        <v>432</v>
      </c>
      <c r="C3686" s="40">
        <f t="shared" ref="C3686" si="1436">C3687</f>
        <v>0</v>
      </c>
      <c r="D3686" s="40">
        <f t="shared" ref="D3686" si="1437">D3687</f>
        <v>0</v>
      </c>
      <c r="E3686" s="40">
        <f t="shared" ref="E3686" si="1438">E3687</f>
        <v>10000</v>
      </c>
      <c r="F3686" s="152">
        <v>0</v>
      </c>
    </row>
    <row r="3687" spans="1:6" s="28" customFormat="1" x14ac:dyDescent="0.2">
      <c r="A3687" s="43">
        <v>513700</v>
      </c>
      <c r="B3687" s="44" t="s">
        <v>738</v>
      </c>
      <c r="C3687" s="53">
        <v>0</v>
      </c>
      <c r="D3687" s="45">
        <v>0</v>
      </c>
      <c r="E3687" s="53">
        <v>10000</v>
      </c>
      <c r="F3687" s="148">
        <v>0</v>
      </c>
    </row>
    <row r="3688" spans="1:6" s="28" customFormat="1" x14ac:dyDescent="0.2">
      <c r="A3688" s="41">
        <v>516000</v>
      </c>
      <c r="B3688" s="46" t="s">
        <v>434</v>
      </c>
      <c r="C3688" s="40">
        <f t="shared" ref="C3688" si="1439">+C3689</f>
        <v>0</v>
      </c>
      <c r="D3688" s="40">
        <f t="shared" ref="D3688" si="1440">+D3689</f>
        <v>0</v>
      </c>
      <c r="E3688" s="40">
        <f t="shared" ref="E3688" si="1441">+E3689</f>
        <v>212000</v>
      </c>
      <c r="F3688" s="152">
        <v>0</v>
      </c>
    </row>
    <row r="3689" spans="1:6" s="28" customFormat="1" x14ac:dyDescent="0.2">
      <c r="A3689" s="43">
        <v>516100</v>
      </c>
      <c r="B3689" s="44" t="s">
        <v>434</v>
      </c>
      <c r="C3689" s="53">
        <v>0</v>
      </c>
      <c r="D3689" s="45">
        <v>0</v>
      </c>
      <c r="E3689" s="53">
        <v>212000</v>
      </c>
      <c r="F3689" s="148">
        <v>0</v>
      </c>
    </row>
    <row r="3690" spans="1:6" s="50" customFormat="1" x14ac:dyDescent="0.2">
      <c r="A3690" s="41">
        <v>630000</v>
      </c>
      <c r="B3690" s="46" t="s">
        <v>464</v>
      </c>
      <c r="C3690" s="40">
        <f t="shared" ref="C3690" si="1442">C3695+C3691</f>
        <v>1000000</v>
      </c>
      <c r="D3690" s="40">
        <f t="shared" ref="D3690" si="1443">D3695+D3691</f>
        <v>1100000</v>
      </c>
      <c r="E3690" s="40">
        <f t="shared" ref="E3690" si="1444">E3695+E3691</f>
        <v>957900</v>
      </c>
      <c r="F3690" s="152">
        <f>D3690/C3690*100</f>
        <v>110.00000000000001</v>
      </c>
    </row>
    <row r="3691" spans="1:6" s="50" customFormat="1" x14ac:dyDescent="0.2">
      <c r="A3691" s="41">
        <v>631000</v>
      </c>
      <c r="B3691" s="46" t="s">
        <v>396</v>
      </c>
      <c r="C3691" s="40">
        <f t="shared" ref="C3691" si="1445">SUM(C3692:C3694)</f>
        <v>0</v>
      </c>
      <c r="D3691" s="40">
        <f t="shared" ref="D3691" si="1446">SUM(D3692:D3694)</f>
        <v>0</v>
      </c>
      <c r="E3691" s="40">
        <f t="shared" ref="E3691" si="1447">SUM(E3692:E3694)</f>
        <v>792800</v>
      </c>
      <c r="F3691" s="152">
        <v>0</v>
      </c>
    </row>
    <row r="3692" spans="1:6" s="28" customFormat="1" x14ac:dyDescent="0.2">
      <c r="A3692" s="51">
        <v>631100</v>
      </c>
      <c r="B3692" s="44" t="s">
        <v>466</v>
      </c>
      <c r="C3692" s="53">
        <v>0</v>
      </c>
      <c r="D3692" s="45">
        <v>0</v>
      </c>
      <c r="E3692" s="53">
        <v>665000</v>
      </c>
      <c r="F3692" s="148">
        <v>0</v>
      </c>
    </row>
    <row r="3693" spans="1:6" s="28" customFormat="1" x14ac:dyDescent="0.2">
      <c r="A3693" s="51">
        <v>631300</v>
      </c>
      <c r="B3693" s="44" t="s">
        <v>468</v>
      </c>
      <c r="C3693" s="53">
        <v>0</v>
      </c>
      <c r="D3693" s="45">
        <v>0</v>
      </c>
      <c r="E3693" s="53">
        <v>51400</v>
      </c>
      <c r="F3693" s="148">
        <v>0</v>
      </c>
    </row>
    <row r="3694" spans="1:6" s="28" customFormat="1" x14ac:dyDescent="0.2">
      <c r="A3694" s="51">
        <v>631900</v>
      </c>
      <c r="B3694" s="44" t="s">
        <v>770</v>
      </c>
      <c r="C3694" s="53">
        <v>0</v>
      </c>
      <c r="D3694" s="45">
        <v>0</v>
      </c>
      <c r="E3694" s="53">
        <v>76400</v>
      </c>
      <c r="F3694" s="148">
        <v>0</v>
      </c>
    </row>
    <row r="3695" spans="1:6" s="50" customFormat="1" x14ac:dyDescent="0.2">
      <c r="A3695" s="41">
        <v>638000</v>
      </c>
      <c r="B3695" s="46" t="s">
        <v>397</v>
      </c>
      <c r="C3695" s="40">
        <f t="shared" ref="C3695" si="1448">C3696</f>
        <v>1000000</v>
      </c>
      <c r="D3695" s="40">
        <f t="shared" ref="D3695" si="1449">D3696</f>
        <v>1100000</v>
      </c>
      <c r="E3695" s="40">
        <f t="shared" ref="E3695" si="1450">E3696</f>
        <v>165100</v>
      </c>
      <c r="F3695" s="152">
        <f>D3695/C3695*100</f>
        <v>110.00000000000001</v>
      </c>
    </row>
    <row r="3696" spans="1:6" s="28" customFormat="1" x14ac:dyDescent="0.2">
      <c r="A3696" s="43">
        <v>638100</v>
      </c>
      <c r="B3696" s="44" t="s">
        <v>469</v>
      </c>
      <c r="C3696" s="53">
        <v>1000000</v>
      </c>
      <c r="D3696" s="45">
        <v>1100000</v>
      </c>
      <c r="E3696" s="53">
        <v>165100</v>
      </c>
      <c r="F3696" s="148">
        <f>D3696/C3696*100</f>
        <v>110.00000000000001</v>
      </c>
    </row>
    <row r="3697" spans="1:6" s="95" customFormat="1" x14ac:dyDescent="0.2">
      <c r="A3697" s="86"/>
      <c r="B3697" s="87" t="s">
        <v>646</v>
      </c>
      <c r="C3697" s="81">
        <f>C3648+C3690+C3678+0+C3675</f>
        <v>65320000</v>
      </c>
      <c r="D3697" s="81">
        <f>D3648+D3690+D3678+0+D3675</f>
        <v>67582000</v>
      </c>
      <c r="E3697" s="81">
        <f>E3648+E3690+E3678+0+E3675</f>
        <v>19797900</v>
      </c>
      <c r="F3697" s="153">
        <f>D3697/C3697*100</f>
        <v>103.46295162278017</v>
      </c>
    </row>
    <row r="3698" spans="1:6" s="28" customFormat="1" x14ac:dyDescent="0.2">
      <c r="A3698" s="37"/>
      <c r="B3698" s="39"/>
      <c r="C3698" s="62"/>
      <c r="D3698" s="62"/>
      <c r="E3698" s="62"/>
      <c r="F3698" s="149"/>
    </row>
    <row r="3699" spans="1:6" s="28" customFormat="1" x14ac:dyDescent="0.2">
      <c r="A3699" s="37"/>
      <c r="B3699" s="39"/>
      <c r="C3699" s="62"/>
      <c r="D3699" s="62"/>
      <c r="E3699" s="62"/>
      <c r="F3699" s="149"/>
    </row>
    <row r="3700" spans="1:6" s="28" customFormat="1" x14ac:dyDescent="0.2">
      <c r="A3700" s="43" t="s">
        <v>636</v>
      </c>
      <c r="B3700" s="46"/>
      <c r="C3700" s="62"/>
      <c r="D3700" s="62"/>
      <c r="E3700" s="62"/>
      <c r="F3700" s="149"/>
    </row>
    <row r="3701" spans="1:6" s="28" customFormat="1" x14ac:dyDescent="0.2">
      <c r="A3701" s="43" t="s">
        <v>514</v>
      </c>
      <c r="B3701" s="46"/>
      <c r="C3701" s="62"/>
      <c r="D3701" s="62"/>
      <c r="E3701" s="62"/>
      <c r="F3701" s="149"/>
    </row>
    <row r="3702" spans="1:6" s="28" customFormat="1" x14ac:dyDescent="0.2">
      <c r="A3702" s="43" t="s">
        <v>534</v>
      </c>
      <c r="B3702" s="46"/>
      <c r="C3702" s="62"/>
      <c r="D3702" s="62"/>
      <c r="E3702" s="62"/>
      <c r="F3702" s="149"/>
    </row>
    <row r="3703" spans="1:6" s="28" customFormat="1" x14ac:dyDescent="0.2">
      <c r="A3703" s="43" t="s">
        <v>637</v>
      </c>
      <c r="B3703" s="46"/>
      <c r="C3703" s="62"/>
      <c r="D3703" s="62"/>
      <c r="E3703" s="62"/>
      <c r="F3703" s="149"/>
    </row>
    <row r="3704" spans="1:6" s="28" customFormat="1" x14ac:dyDescent="0.2">
      <c r="A3704" s="43"/>
      <c r="B3704" s="72"/>
      <c r="C3704" s="62"/>
      <c r="D3704" s="62"/>
      <c r="E3704" s="62"/>
      <c r="F3704" s="149"/>
    </row>
    <row r="3705" spans="1:6" s="50" customFormat="1" x14ac:dyDescent="0.2">
      <c r="A3705" s="41">
        <v>410000</v>
      </c>
      <c r="B3705" s="42" t="s">
        <v>357</v>
      </c>
      <c r="C3705" s="40">
        <f>C3706+C3711+C3731+C3727+C3724+C3729</f>
        <v>46301500</v>
      </c>
      <c r="D3705" s="40">
        <f>D3706+D3711+D3731+D3727+D3724+D3729</f>
        <v>48443000</v>
      </c>
      <c r="E3705" s="40">
        <f>E3706+E3711+E3731+E3727+E3724+E3729</f>
        <v>13856300</v>
      </c>
      <c r="F3705" s="152">
        <f t="shared" ref="F3705:F3718" si="1451">D3705/C3705*100</f>
        <v>104.62512013649665</v>
      </c>
    </row>
    <row r="3706" spans="1:6" s="50" customFormat="1" x14ac:dyDescent="0.2">
      <c r="A3706" s="41">
        <v>411000</v>
      </c>
      <c r="B3706" s="42" t="s">
        <v>474</v>
      </c>
      <c r="C3706" s="40">
        <f t="shared" ref="C3706" si="1452">SUM(C3707:C3710)</f>
        <v>42420000</v>
      </c>
      <c r="D3706" s="40">
        <f t="shared" ref="D3706" si="1453">SUM(D3707:D3710)</f>
        <v>44448000</v>
      </c>
      <c r="E3706" s="40">
        <f t="shared" ref="E3706" si="1454">SUM(E3707:E3710)</f>
        <v>3719100</v>
      </c>
      <c r="F3706" s="152">
        <f t="shared" si="1451"/>
        <v>104.78076379066479</v>
      </c>
    </row>
    <row r="3707" spans="1:6" s="28" customFormat="1" x14ac:dyDescent="0.2">
      <c r="A3707" s="43">
        <v>411100</v>
      </c>
      <c r="B3707" s="44" t="s">
        <v>358</v>
      </c>
      <c r="C3707" s="53">
        <v>41370000</v>
      </c>
      <c r="D3707" s="45">
        <v>43298000</v>
      </c>
      <c r="E3707" s="53">
        <v>669100</v>
      </c>
      <c r="F3707" s="148">
        <f t="shared" si="1451"/>
        <v>104.66038191926516</v>
      </c>
    </row>
    <row r="3708" spans="1:6" s="28" customFormat="1" ht="40.5" x14ac:dyDescent="0.2">
      <c r="A3708" s="43">
        <v>411200</v>
      </c>
      <c r="B3708" s="44" t="s">
        <v>487</v>
      </c>
      <c r="C3708" s="53">
        <v>660000</v>
      </c>
      <c r="D3708" s="45">
        <v>700000</v>
      </c>
      <c r="E3708" s="53">
        <v>2646300</v>
      </c>
      <c r="F3708" s="148">
        <f t="shared" si="1451"/>
        <v>106.06060606060606</v>
      </c>
    </row>
    <row r="3709" spans="1:6" s="28" customFormat="1" ht="40.5" x14ac:dyDescent="0.2">
      <c r="A3709" s="43">
        <v>411300</v>
      </c>
      <c r="B3709" s="44" t="s">
        <v>359</v>
      </c>
      <c r="C3709" s="53">
        <v>340000</v>
      </c>
      <c r="D3709" s="45">
        <v>400000</v>
      </c>
      <c r="E3709" s="53">
        <v>50000</v>
      </c>
      <c r="F3709" s="148">
        <f t="shared" si="1451"/>
        <v>117.64705882352942</v>
      </c>
    </row>
    <row r="3710" spans="1:6" s="28" customFormat="1" x14ac:dyDescent="0.2">
      <c r="A3710" s="43">
        <v>411400</v>
      </c>
      <c r="B3710" s="44" t="s">
        <v>360</v>
      </c>
      <c r="C3710" s="53">
        <v>50000</v>
      </c>
      <c r="D3710" s="45">
        <v>50000</v>
      </c>
      <c r="E3710" s="53">
        <v>353700</v>
      </c>
      <c r="F3710" s="148">
        <f t="shared" si="1451"/>
        <v>100</v>
      </c>
    </row>
    <row r="3711" spans="1:6" s="50" customFormat="1" x14ac:dyDescent="0.2">
      <c r="A3711" s="41">
        <v>412000</v>
      </c>
      <c r="B3711" s="46" t="s">
        <v>479</v>
      </c>
      <c r="C3711" s="40">
        <f>SUM(C3712:C3723)</f>
        <v>3881500.0000000005</v>
      </c>
      <c r="D3711" s="40">
        <f>SUM(D3712:D3723)</f>
        <v>3995000</v>
      </c>
      <c r="E3711" s="40">
        <f>SUM(E3712:E3723)</f>
        <v>9745400</v>
      </c>
      <c r="F3711" s="152">
        <f t="shared" si="1451"/>
        <v>102.92412727038516</v>
      </c>
    </row>
    <row r="3712" spans="1:6" s="28" customFormat="1" x14ac:dyDescent="0.2">
      <c r="A3712" s="51">
        <v>412100</v>
      </c>
      <c r="B3712" s="44" t="s">
        <v>361</v>
      </c>
      <c r="C3712" s="53">
        <v>8300</v>
      </c>
      <c r="D3712" s="45">
        <v>10000</v>
      </c>
      <c r="E3712" s="53">
        <v>129800</v>
      </c>
      <c r="F3712" s="148">
        <f t="shared" si="1451"/>
        <v>120.48192771084338</v>
      </c>
    </row>
    <row r="3713" spans="1:6" s="28" customFormat="1" ht="40.5" x14ac:dyDescent="0.2">
      <c r="A3713" s="43">
        <v>412200</v>
      </c>
      <c r="B3713" s="44" t="s">
        <v>488</v>
      </c>
      <c r="C3713" s="53">
        <v>323800</v>
      </c>
      <c r="D3713" s="45">
        <v>370000</v>
      </c>
      <c r="E3713" s="53">
        <v>1882300</v>
      </c>
      <c r="F3713" s="148">
        <f t="shared" si="1451"/>
        <v>114.26806670784435</v>
      </c>
    </row>
    <row r="3714" spans="1:6" s="28" customFormat="1" x14ac:dyDescent="0.2">
      <c r="A3714" s="43">
        <v>412300</v>
      </c>
      <c r="B3714" s="44" t="s">
        <v>362</v>
      </c>
      <c r="C3714" s="53">
        <v>21400</v>
      </c>
      <c r="D3714" s="45">
        <v>24000</v>
      </c>
      <c r="E3714" s="53">
        <v>427800</v>
      </c>
      <c r="F3714" s="148">
        <f t="shared" si="1451"/>
        <v>112.14953271028037</v>
      </c>
    </row>
    <row r="3715" spans="1:6" s="28" customFormat="1" x14ac:dyDescent="0.2">
      <c r="A3715" s="43">
        <v>412400</v>
      </c>
      <c r="B3715" s="44" t="s">
        <v>363</v>
      </c>
      <c r="C3715" s="53">
        <v>3599.9999999999964</v>
      </c>
      <c r="D3715" s="45">
        <v>4000</v>
      </c>
      <c r="E3715" s="53">
        <v>467200</v>
      </c>
      <c r="F3715" s="148">
        <f t="shared" si="1451"/>
        <v>111.11111111111123</v>
      </c>
    </row>
    <row r="3716" spans="1:6" s="28" customFormat="1" x14ac:dyDescent="0.2">
      <c r="A3716" s="43">
        <v>412500</v>
      </c>
      <c r="B3716" s="44" t="s">
        <v>364</v>
      </c>
      <c r="C3716" s="53">
        <v>24300</v>
      </c>
      <c r="D3716" s="45">
        <v>20000</v>
      </c>
      <c r="E3716" s="53">
        <v>687600</v>
      </c>
      <c r="F3716" s="148">
        <f t="shared" si="1451"/>
        <v>82.304526748971199</v>
      </c>
    </row>
    <row r="3717" spans="1:6" s="28" customFormat="1" x14ac:dyDescent="0.2">
      <c r="A3717" s="43">
        <v>412600</v>
      </c>
      <c r="B3717" s="44" t="s">
        <v>489</v>
      </c>
      <c r="C3717" s="53">
        <v>25000</v>
      </c>
      <c r="D3717" s="45">
        <v>25000</v>
      </c>
      <c r="E3717" s="53">
        <v>964400</v>
      </c>
      <c r="F3717" s="148">
        <f t="shared" si="1451"/>
        <v>100</v>
      </c>
    </row>
    <row r="3718" spans="1:6" s="28" customFormat="1" x14ac:dyDescent="0.2">
      <c r="A3718" s="43">
        <v>412700</v>
      </c>
      <c r="B3718" s="44" t="s">
        <v>476</v>
      </c>
      <c r="C3718" s="53">
        <v>88100</v>
      </c>
      <c r="D3718" s="45">
        <v>60000</v>
      </c>
      <c r="E3718" s="53">
        <v>1557900</v>
      </c>
      <c r="F3718" s="148">
        <f t="shared" si="1451"/>
        <v>68.104426787741204</v>
      </c>
    </row>
    <row r="3719" spans="1:6" s="28" customFormat="1" x14ac:dyDescent="0.2">
      <c r="A3719" s="43">
        <v>412800</v>
      </c>
      <c r="B3719" s="44" t="s">
        <v>490</v>
      </c>
      <c r="C3719" s="53">
        <v>0</v>
      </c>
      <c r="D3719" s="45">
        <v>0</v>
      </c>
      <c r="E3719" s="53">
        <v>4100</v>
      </c>
      <c r="F3719" s="148">
        <v>0</v>
      </c>
    </row>
    <row r="3720" spans="1:6" s="28" customFormat="1" x14ac:dyDescent="0.2">
      <c r="A3720" s="43">
        <v>412900</v>
      </c>
      <c r="B3720" s="48" t="s">
        <v>703</v>
      </c>
      <c r="C3720" s="53">
        <v>3305000.0000000005</v>
      </c>
      <c r="D3720" s="45">
        <v>3400000</v>
      </c>
      <c r="E3720" s="53">
        <v>0</v>
      </c>
      <c r="F3720" s="148">
        <f>D3720/C3720*100</f>
        <v>102.87443267776095</v>
      </c>
    </row>
    <row r="3721" spans="1:6" s="28" customFormat="1" x14ac:dyDescent="0.2">
      <c r="A3721" s="43">
        <v>412900</v>
      </c>
      <c r="B3721" s="48" t="s">
        <v>722</v>
      </c>
      <c r="C3721" s="53">
        <v>12000</v>
      </c>
      <c r="D3721" s="45">
        <v>12000</v>
      </c>
      <c r="E3721" s="53">
        <v>0</v>
      </c>
      <c r="F3721" s="148">
        <f>D3721/C3721*100</f>
        <v>100</v>
      </c>
    </row>
    <row r="3722" spans="1:6" s="28" customFormat="1" x14ac:dyDescent="0.2">
      <c r="A3722" s="43">
        <v>412900</v>
      </c>
      <c r="B3722" s="48" t="s">
        <v>723</v>
      </c>
      <c r="C3722" s="53">
        <v>70000</v>
      </c>
      <c r="D3722" s="45">
        <v>70000</v>
      </c>
      <c r="E3722" s="53">
        <v>0</v>
      </c>
      <c r="F3722" s="148">
        <f>D3722/C3722*100</f>
        <v>100</v>
      </c>
    </row>
    <row r="3723" spans="1:6" s="28" customFormat="1" x14ac:dyDescent="0.2">
      <c r="A3723" s="43">
        <v>412900</v>
      </c>
      <c r="B3723" s="48" t="s">
        <v>705</v>
      </c>
      <c r="C3723" s="53">
        <v>0</v>
      </c>
      <c r="D3723" s="45">
        <v>0</v>
      </c>
      <c r="E3723" s="53">
        <v>3624300</v>
      </c>
      <c r="F3723" s="148">
        <v>0</v>
      </c>
    </row>
    <row r="3724" spans="1:6" s="50" customFormat="1" x14ac:dyDescent="0.2">
      <c r="A3724" s="41">
        <v>413000</v>
      </c>
      <c r="B3724" s="46" t="s">
        <v>480</v>
      </c>
      <c r="C3724" s="40">
        <f>SUM(C3725:C3726)</f>
        <v>0</v>
      </c>
      <c r="D3724" s="40">
        <f>SUM(D3725:D3726)</f>
        <v>0</v>
      </c>
      <c r="E3724" s="40">
        <f>SUM(E3725:E3726)</f>
        <v>5500</v>
      </c>
      <c r="F3724" s="152">
        <v>0</v>
      </c>
    </row>
    <row r="3725" spans="1:6" s="28" customFormat="1" x14ac:dyDescent="0.2">
      <c r="A3725" s="51">
        <v>413300</v>
      </c>
      <c r="B3725" s="44" t="s">
        <v>712</v>
      </c>
      <c r="C3725" s="53">
        <v>0</v>
      </c>
      <c r="D3725" s="45">
        <v>0</v>
      </c>
      <c r="E3725" s="53">
        <v>500</v>
      </c>
      <c r="F3725" s="148">
        <v>0</v>
      </c>
    </row>
    <row r="3726" spans="1:6" s="28" customFormat="1" x14ac:dyDescent="0.2">
      <c r="A3726" s="43">
        <v>413900</v>
      </c>
      <c r="B3726" s="44" t="s">
        <v>369</v>
      </c>
      <c r="C3726" s="53">
        <v>0</v>
      </c>
      <c r="D3726" s="45">
        <v>0</v>
      </c>
      <c r="E3726" s="53">
        <v>5000</v>
      </c>
      <c r="F3726" s="148">
        <v>0</v>
      </c>
    </row>
    <row r="3727" spans="1:6" s="50" customFormat="1" x14ac:dyDescent="0.2">
      <c r="A3727" s="41">
        <v>415000</v>
      </c>
      <c r="B3727" s="46" t="s">
        <v>319</v>
      </c>
      <c r="C3727" s="40">
        <f t="shared" ref="C3727" si="1455">C3728</f>
        <v>0</v>
      </c>
      <c r="D3727" s="40">
        <f t="shared" ref="D3727" si="1456">D3728</f>
        <v>0</v>
      </c>
      <c r="E3727" s="40">
        <f t="shared" ref="E3727" si="1457">E3728</f>
        <v>243800</v>
      </c>
      <c r="F3727" s="152">
        <v>0</v>
      </c>
    </row>
    <row r="3728" spans="1:6" s="28" customFormat="1" x14ac:dyDescent="0.2">
      <c r="A3728" s="43">
        <v>415200</v>
      </c>
      <c r="B3728" s="44" t="s">
        <v>336</v>
      </c>
      <c r="C3728" s="53">
        <v>0</v>
      </c>
      <c r="D3728" s="45">
        <v>0</v>
      </c>
      <c r="E3728" s="53">
        <v>243800</v>
      </c>
      <c r="F3728" s="148">
        <v>0</v>
      </c>
    </row>
    <row r="3729" spans="1:6" s="50" customFormat="1" ht="40.5" x14ac:dyDescent="0.2">
      <c r="A3729" s="41">
        <v>418000</v>
      </c>
      <c r="B3729" s="46" t="s">
        <v>483</v>
      </c>
      <c r="C3729" s="40">
        <f t="shared" ref="C3729" si="1458">C3730</f>
        <v>0</v>
      </c>
      <c r="D3729" s="40">
        <f t="shared" ref="D3729" si="1459">D3730</f>
        <v>0</v>
      </c>
      <c r="E3729" s="40">
        <f t="shared" ref="E3729" si="1460">E3730</f>
        <v>131000</v>
      </c>
      <c r="F3729" s="152">
        <v>0</v>
      </c>
    </row>
    <row r="3730" spans="1:6" s="28" customFormat="1" x14ac:dyDescent="0.2">
      <c r="A3730" s="51">
        <v>418400</v>
      </c>
      <c r="B3730" s="44" t="s">
        <v>418</v>
      </c>
      <c r="C3730" s="53">
        <v>0</v>
      </c>
      <c r="D3730" s="45">
        <v>0</v>
      </c>
      <c r="E3730" s="53">
        <v>131000</v>
      </c>
      <c r="F3730" s="148">
        <v>0</v>
      </c>
    </row>
    <row r="3731" spans="1:6" s="50" customFormat="1" x14ac:dyDescent="0.2">
      <c r="A3731" s="41">
        <v>419000</v>
      </c>
      <c r="B3731" s="46" t="s">
        <v>484</v>
      </c>
      <c r="C3731" s="40">
        <f t="shared" ref="C3731" si="1461">C3732</f>
        <v>0</v>
      </c>
      <c r="D3731" s="40">
        <f t="shared" ref="D3731" si="1462">D3732</f>
        <v>0</v>
      </c>
      <c r="E3731" s="40">
        <f t="shared" ref="E3731" si="1463">E3732</f>
        <v>11500</v>
      </c>
      <c r="F3731" s="152">
        <v>0</v>
      </c>
    </row>
    <row r="3732" spans="1:6" s="28" customFormat="1" x14ac:dyDescent="0.2">
      <c r="A3732" s="43">
        <v>419100</v>
      </c>
      <c r="B3732" s="44" t="s">
        <v>484</v>
      </c>
      <c r="C3732" s="53">
        <v>0</v>
      </c>
      <c r="D3732" s="45">
        <v>0</v>
      </c>
      <c r="E3732" s="53">
        <v>11500</v>
      </c>
      <c r="F3732" s="148">
        <v>0</v>
      </c>
    </row>
    <row r="3733" spans="1:6" s="50" customFormat="1" x14ac:dyDescent="0.2">
      <c r="A3733" s="41">
        <v>480000</v>
      </c>
      <c r="B3733" s="46" t="s">
        <v>419</v>
      </c>
      <c r="C3733" s="40">
        <f t="shared" ref="C3733:D3734" si="1464">C3734</f>
        <v>1595000</v>
      </c>
      <c r="D3733" s="40">
        <f t="shared" si="1464"/>
        <v>1600000</v>
      </c>
      <c r="E3733" s="40">
        <f t="shared" ref="E3733:E3734" si="1465">E3734</f>
        <v>50000</v>
      </c>
      <c r="F3733" s="152">
        <f>D3733/C3733*100</f>
        <v>100.31347962382443</v>
      </c>
    </row>
    <row r="3734" spans="1:6" s="50" customFormat="1" x14ac:dyDescent="0.2">
      <c r="A3734" s="41">
        <v>488000</v>
      </c>
      <c r="B3734" s="46" t="s">
        <v>373</v>
      </c>
      <c r="C3734" s="40">
        <f t="shared" si="1464"/>
        <v>1595000</v>
      </c>
      <c r="D3734" s="40">
        <f t="shared" si="1464"/>
        <v>1600000</v>
      </c>
      <c r="E3734" s="40">
        <f t="shared" si="1465"/>
        <v>50000</v>
      </c>
      <c r="F3734" s="152">
        <f>D3734/C3734*100</f>
        <v>100.31347962382443</v>
      </c>
    </row>
    <row r="3735" spans="1:6" s="28" customFormat="1" ht="21" customHeight="1" x14ac:dyDescent="0.2">
      <c r="A3735" s="43">
        <v>488100</v>
      </c>
      <c r="B3735" s="44" t="s">
        <v>864</v>
      </c>
      <c r="C3735" s="53">
        <v>1595000</v>
      </c>
      <c r="D3735" s="45">
        <v>1600000</v>
      </c>
      <c r="E3735" s="53">
        <v>50000</v>
      </c>
      <c r="F3735" s="148">
        <f>D3735/C3735*100</f>
        <v>100.31347962382443</v>
      </c>
    </row>
    <row r="3736" spans="1:6" s="50" customFormat="1" x14ac:dyDescent="0.2">
      <c r="A3736" s="41">
        <v>510000</v>
      </c>
      <c r="B3736" s="46" t="s">
        <v>423</v>
      </c>
      <c r="C3736" s="40">
        <f t="shared" ref="C3736" si="1466">C3737+C3748+C3743+C3745</f>
        <v>0</v>
      </c>
      <c r="D3736" s="40">
        <f t="shared" ref="D3736" si="1467">D3737+D3748+D3743+D3745</f>
        <v>0</v>
      </c>
      <c r="E3736" s="40">
        <f t="shared" ref="E3736" si="1468">E3737+E3748+E3743+E3745</f>
        <v>6164900</v>
      </c>
      <c r="F3736" s="152">
        <v>0</v>
      </c>
    </row>
    <row r="3737" spans="1:6" s="50" customFormat="1" x14ac:dyDescent="0.2">
      <c r="A3737" s="41">
        <v>511000</v>
      </c>
      <c r="B3737" s="46" t="s">
        <v>424</v>
      </c>
      <c r="C3737" s="40">
        <f t="shared" ref="C3737" si="1469">SUM(C3738:C3742)</f>
        <v>0</v>
      </c>
      <c r="D3737" s="40">
        <f t="shared" ref="D3737" si="1470">SUM(D3738:D3742)</f>
        <v>0</v>
      </c>
      <c r="E3737" s="40">
        <f t="shared" ref="E3737" si="1471">SUM(E3738:E3742)</f>
        <v>5466100</v>
      </c>
      <c r="F3737" s="152">
        <v>0</v>
      </c>
    </row>
    <row r="3738" spans="1:6" s="28" customFormat="1" x14ac:dyDescent="0.2">
      <c r="A3738" s="43">
        <v>511100</v>
      </c>
      <c r="B3738" s="44" t="s">
        <v>425</v>
      </c>
      <c r="C3738" s="53">
        <v>0</v>
      </c>
      <c r="D3738" s="45">
        <v>0</v>
      </c>
      <c r="E3738" s="53">
        <v>2527000</v>
      </c>
      <c r="F3738" s="148">
        <v>0</v>
      </c>
    </row>
    <row r="3739" spans="1:6" s="28" customFormat="1" x14ac:dyDescent="0.2">
      <c r="A3739" s="43">
        <v>511200</v>
      </c>
      <c r="B3739" s="44" t="s">
        <v>426</v>
      </c>
      <c r="C3739" s="53">
        <v>0</v>
      </c>
      <c r="D3739" s="45">
        <v>0</v>
      </c>
      <c r="E3739" s="53">
        <v>462600</v>
      </c>
      <c r="F3739" s="148">
        <v>0</v>
      </c>
    </row>
    <row r="3740" spans="1:6" s="28" customFormat="1" x14ac:dyDescent="0.2">
      <c r="A3740" s="43">
        <v>511300</v>
      </c>
      <c r="B3740" s="44" t="s">
        <v>427</v>
      </c>
      <c r="C3740" s="53">
        <v>0</v>
      </c>
      <c r="D3740" s="45">
        <v>0</v>
      </c>
      <c r="E3740" s="53">
        <v>2412800</v>
      </c>
      <c r="F3740" s="148">
        <v>0</v>
      </c>
    </row>
    <row r="3741" spans="1:6" s="28" customFormat="1" x14ac:dyDescent="0.2">
      <c r="A3741" s="43">
        <v>511500</v>
      </c>
      <c r="B3741" s="44" t="s">
        <v>496</v>
      </c>
      <c r="C3741" s="53">
        <v>0</v>
      </c>
      <c r="D3741" s="45">
        <v>0</v>
      </c>
      <c r="E3741" s="53">
        <v>2000</v>
      </c>
      <c r="F3741" s="148">
        <v>0</v>
      </c>
    </row>
    <row r="3742" spans="1:6" s="28" customFormat="1" x14ac:dyDescent="0.2">
      <c r="A3742" s="43">
        <v>511700</v>
      </c>
      <c r="B3742" s="44" t="s">
        <v>430</v>
      </c>
      <c r="C3742" s="53">
        <v>0</v>
      </c>
      <c r="D3742" s="45">
        <v>0</v>
      </c>
      <c r="E3742" s="53">
        <v>61700</v>
      </c>
      <c r="F3742" s="148">
        <v>0</v>
      </c>
    </row>
    <row r="3743" spans="1:6" s="50" customFormat="1" x14ac:dyDescent="0.2">
      <c r="A3743" s="41">
        <v>512000</v>
      </c>
      <c r="B3743" s="55" t="s">
        <v>431</v>
      </c>
      <c r="C3743" s="40">
        <f t="shared" ref="C3743" si="1472">C3744</f>
        <v>0</v>
      </c>
      <c r="D3743" s="40">
        <f t="shared" ref="D3743" si="1473">D3744</f>
        <v>0</v>
      </c>
      <c r="E3743" s="40">
        <f>E3744</f>
        <v>1000</v>
      </c>
      <c r="F3743" s="152">
        <v>0</v>
      </c>
    </row>
    <row r="3744" spans="1:6" s="28" customFormat="1" x14ac:dyDescent="0.2">
      <c r="A3744" s="51">
        <v>512100</v>
      </c>
      <c r="B3744" s="49" t="s">
        <v>431</v>
      </c>
      <c r="C3744" s="53">
        <v>0</v>
      </c>
      <c r="D3744" s="45">
        <v>0</v>
      </c>
      <c r="E3744" s="53">
        <v>1000</v>
      </c>
      <c r="F3744" s="148">
        <v>0</v>
      </c>
    </row>
    <row r="3745" spans="1:6" s="50" customFormat="1" x14ac:dyDescent="0.2">
      <c r="A3745" s="41">
        <v>513000</v>
      </c>
      <c r="B3745" s="55" t="s">
        <v>432</v>
      </c>
      <c r="C3745" s="40">
        <f t="shared" ref="C3745" si="1474">C3746+C3747</f>
        <v>0</v>
      </c>
      <c r="D3745" s="40">
        <f t="shared" ref="D3745" si="1475">D3746+D3747</f>
        <v>0</v>
      </c>
      <c r="E3745" s="40">
        <f t="shared" ref="E3745" si="1476">E3746+E3747</f>
        <v>160000</v>
      </c>
      <c r="F3745" s="152">
        <v>0</v>
      </c>
    </row>
    <row r="3746" spans="1:6" s="28" customFormat="1" x14ac:dyDescent="0.2">
      <c r="A3746" s="51">
        <v>513100</v>
      </c>
      <c r="B3746" s="49" t="s">
        <v>497</v>
      </c>
      <c r="C3746" s="53">
        <v>0</v>
      </c>
      <c r="D3746" s="45">
        <v>0</v>
      </c>
      <c r="E3746" s="53">
        <v>150000</v>
      </c>
      <c r="F3746" s="148">
        <v>0</v>
      </c>
    </row>
    <row r="3747" spans="1:6" s="28" customFormat="1" x14ac:dyDescent="0.2">
      <c r="A3747" s="51">
        <v>513700</v>
      </c>
      <c r="B3747" s="49" t="s">
        <v>433</v>
      </c>
      <c r="C3747" s="53">
        <v>0</v>
      </c>
      <c r="D3747" s="45">
        <v>0</v>
      </c>
      <c r="E3747" s="53">
        <v>10000</v>
      </c>
      <c r="F3747" s="148">
        <v>0</v>
      </c>
    </row>
    <row r="3748" spans="1:6" s="50" customFormat="1" x14ac:dyDescent="0.2">
      <c r="A3748" s="41">
        <v>516000</v>
      </c>
      <c r="B3748" s="46" t="s">
        <v>434</v>
      </c>
      <c r="C3748" s="40">
        <f t="shared" ref="C3748" si="1477">C3749</f>
        <v>0</v>
      </c>
      <c r="D3748" s="40">
        <f t="shared" ref="D3748" si="1478">D3749</f>
        <v>0</v>
      </c>
      <c r="E3748" s="40">
        <f t="shared" ref="E3748" si="1479">E3749</f>
        <v>537800</v>
      </c>
      <c r="F3748" s="152">
        <v>0</v>
      </c>
    </row>
    <row r="3749" spans="1:6" s="28" customFormat="1" x14ac:dyDescent="0.2">
      <c r="A3749" s="43">
        <v>516100</v>
      </c>
      <c r="B3749" s="44" t="s">
        <v>434</v>
      </c>
      <c r="C3749" s="53">
        <v>0</v>
      </c>
      <c r="D3749" s="45">
        <v>0</v>
      </c>
      <c r="E3749" s="53">
        <v>537800</v>
      </c>
      <c r="F3749" s="148">
        <v>0</v>
      </c>
    </row>
    <row r="3750" spans="1:6" s="50" customFormat="1" x14ac:dyDescent="0.2">
      <c r="A3750" s="41">
        <v>620000</v>
      </c>
      <c r="B3750" s="46" t="s">
        <v>452</v>
      </c>
      <c r="C3750" s="40">
        <f t="shared" ref="C3750" si="1480">C3751</f>
        <v>0</v>
      </c>
      <c r="D3750" s="40">
        <f t="shared" ref="D3750" si="1481">D3751</f>
        <v>0</v>
      </c>
      <c r="E3750" s="40">
        <f t="shared" ref="E3750" si="1482">E3751</f>
        <v>37000</v>
      </c>
      <c r="F3750" s="152">
        <v>0</v>
      </c>
    </row>
    <row r="3751" spans="1:6" s="50" customFormat="1" x14ac:dyDescent="0.2">
      <c r="A3751" s="41">
        <v>621000</v>
      </c>
      <c r="B3751" s="46" t="s">
        <v>390</v>
      </c>
      <c r="C3751" s="40">
        <f t="shared" ref="C3751" si="1483">C3752+C3753</f>
        <v>0</v>
      </c>
      <c r="D3751" s="40">
        <f t="shared" ref="D3751" si="1484">D3752+D3753</f>
        <v>0</v>
      </c>
      <c r="E3751" s="40">
        <f t="shared" ref="E3751" si="1485">E3752+E3753</f>
        <v>37000</v>
      </c>
      <c r="F3751" s="152">
        <v>0</v>
      </c>
    </row>
    <row r="3752" spans="1:6" s="28" customFormat="1" x14ac:dyDescent="0.2">
      <c r="A3752" s="51">
        <v>621300</v>
      </c>
      <c r="B3752" s="44" t="s">
        <v>790</v>
      </c>
      <c r="C3752" s="53">
        <v>0</v>
      </c>
      <c r="D3752" s="45">
        <v>0</v>
      </c>
      <c r="E3752" s="53">
        <v>12000</v>
      </c>
      <c r="F3752" s="148">
        <v>0</v>
      </c>
    </row>
    <row r="3753" spans="1:6" s="28" customFormat="1" x14ac:dyDescent="0.2">
      <c r="A3753" s="51">
        <v>621900</v>
      </c>
      <c r="B3753" s="44" t="s">
        <v>456</v>
      </c>
      <c r="C3753" s="53">
        <v>0</v>
      </c>
      <c r="D3753" s="45">
        <v>0</v>
      </c>
      <c r="E3753" s="53">
        <v>25000</v>
      </c>
      <c r="F3753" s="148">
        <v>0</v>
      </c>
    </row>
    <row r="3754" spans="1:6" s="50" customFormat="1" x14ac:dyDescent="0.2">
      <c r="A3754" s="41">
        <v>630000</v>
      </c>
      <c r="B3754" s="46" t="s">
        <v>464</v>
      </c>
      <c r="C3754" s="40">
        <f>C3758+C3755</f>
        <v>1200000</v>
      </c>
      <c r="D3754" s="40">
        <f>D3758+D3755</f>
        <v>1000000</v>
      </c>
      <c r="E3754" s="40">
        <f>E3758+E3755</f>
        <v>362800</v>
      </c>
      <c r="F3754" s="152">
        <f>D3754/C3754*100</f>
        <v>83.333333333333343</v>
      </c>
    </row>
    <row r="3755" spans="1:6" s="50" customFormat="1" x14ac:dyDescent="0.2">
      <c r="A3755" s="41">
        <v>631000</v>
      </c>
      <c r="B3755" s="46" t="s">
        <v>396</v>
      </c>
      <c r="C3755" s="40">
        <f>SUM(C3756:C3757)</f>
        <v>0</v>
      </c>
      <c r="D3755" s="40">
        <f>SUM(D3756:D3757)</f>
        <v>0</v>
      </c>
      <c r="E3755" s="40">
        <f>SUM(E3756:E3757)</f>
        <v>318800</v>
      </c>
      <c r="F3755" s="152">
        <v>0</v>
      </c>
    </row>
    <row r="3756" spans="1:6" s="28" customFormat="1" x14ac:dyDescent="0.2">
      <c r="A3756" s="51">
        <v>631100</v>
      </c>
      <c r="B3756" s="44" t="s">
        <v>466</v>
      </c>
      <c r="C3756" s="53">
        <v>0</v>
      </c>
      <c r="D3756" s="45">
        <v>0</v>
      </c>
      <c r="E3756" s="53">
        <v>213800</v>
      </c>
      <c r="F3756" s="148">
        <v>0</v>
      </c>
    </row>
    <row r="3757" spans="1:6" s="28" customFormat="1" x14ac:dyDescent="0.2">
      <c r="A3757" s="51">
        <v>631300</v>
      </c>
      <c r="B3757" s="44" t="s">
        <v>468</v>
      </c>
      <c r="C3757" s="53">
        <v>0</v>
      </c>
      <c r="D3757" s="45">
        <v>0</v>
      </c>
      <c r="E3757" s="53">
        <v>105000</v>
      </c>
      <c r="F3757" s="148">
        <v>0</v>
      </c>
    </row>
    <row r="3758" spans="1:6" s="50" customFormat="1" x14ac:dyDescent="0.2">
      <c r="A3758" s="41">
        <v>638000</v>
      </c>
      <c r="B3758" s="46" t="s">
        <v>397</v>
      </c>
      <c r="C3758" s="40">
        <f t="shared" ref="C3758" si="1486">C3759</f>
        <v>1200000</v>
      </c>
      <c r="D3758" s="40">
        <f t="shared" ref="D3758" si="1487">D3759</f>
        <v>1000000</v>
      </c>
      <c r="E3758" s="40">
        <f t="shared" ref="E3758" si="1488">E3759</f>
        <v>44000</v>
      </c>
      <c r="F3758" s="152">
        <f>D3758/C3758*100</f>
        <v>83.333333333333343</v>
      </c>
    </row>
    <row r="3759" spans="1:6" s="28" customFormat="1" x14ac:dyDescent="0.2">
      <c r="A3759" s="43">
        <v>638100</v>
      </c>
      <c r="B3759" s="44" t="s">
        <v>469</v>
      </c>
      <c r="C3759" s="53">
        <v>1200000</v>
      </c>
      <c r="D3759" s="45">
        <v>1000000</v>
      </c>
      <c r="E3759" s="53">
        <v>44000</v>
      </c>
      <c r="F3759" s="148">
        <f>D3759/C3759*100</f>
        <v>83.333333333333343</v>
      </c>
    </row>
    <row r="3760" spans="1:6" s="95" customFormat="1" x14ac:dyDescent="0.2">
      <c r="A3760" s="86"/>
      <c r="B3760" s="87" t="s">
        <v>646</v>
      </c>
      <c r="C3760" s="81">
        <f>C3705+C3733+C3754+C3736+C3750</f>
        <v>49096500</v>
      </c>
      <c r="D3760" s="81">
        <f>D3705+D3733+D3754+D3736+D3750</f>
        <v>51043000</v>
      </c>
      <c r="E3760" s="81">
        <f>E3705+E3733+E3754+E3736+E3750</f>
        <v>20471000</v>
      </c>
      <c r="F3760" s="153">
        <f>D3760/C3760*100</f>
        <v>103.96464106402696</v>
      </c>
    </row>
    <row r="3761" spans="1:6" s="28" customFormat="1" x14ac:dyDescent="0.2">
      <c r="A3761" s="37"/>
      <c r="B3761" s="39"/>
      <c r="C3761" s="62"/>
      <c r="D3761" s="62"/>
      <c r="E3761" s="62"/>
      <c r="F3761" s="149"/>
    </row>
    <row r="3762" spans="1:6" s="28" customFormat="1" x14ac:dyDescent="0.2">
      <c r="A3762" s="37"/>
      <c r="B3762" s="39"/>
      <c r="C3762" s="62"/>
      <c r="D3762" s="62"/>
      <c r="E3762" s="62"/>
      <c r="F3762" s="149"/>
    </row>
    <row r="3763" spans="1:6" s="28" customFormat="1" x14ac:dyDescent="0.2">
      <c r="A3763" s="43" t="s">
        <v>638</v>
      </c>
      <c r="B3763" s="46"/>
      <c r="C3763" s="62"/>
      <c r="D3763" s="62"/>
      <c r="E3763" s="62"/>
      <c r="F3763" s="149"/>
    </row>
    <row r="3764" spans="1:6" s="28" customFormat="1" x14ac:dyDescent="0.2">
      <c r="A3764" s="43" t="s">
        <v>514</v>
      </c>
      <c r="B3764" s="46"/>
      <c r="C3764" s="62"/>
      <c r="D3764" s="62"/>
      <c r="E3764" s="62"/>
      <c r="F3764" s="149"/>
    </row>
    <row r="3765" spans="1:6" s="28" customFormat="1" x14ac:dyDescent="0.2">
      <c r="A3765" s="43" t="s">
        <v>535</v>
      </c>
      <c r="B3765" s="46"/>
      <c r="C3765" s="62"/>
      <c r="D3765" s="62"/>
      <c r="E3765" s="62"/>
      <c r="F3765" s="149"/>
    </row>
    <row r="3766" spans="1:6" s="28" customFormat="1" x14ac:dyDescent="0.2">
      <c r="A3766" s="43" t="s">
        <v>579</v>
      </c>
      <c r="B3766" s="46"/>
      <c r="C3766" s="62"/>
      <c r="D3766" s="62"/>
      <c r="E3766" s="62"/>
      <c r="F3766" s="149"/>
    </row>
    <row r="3767" spans="1:6" s="28" customFormat="1" x14ac:dyDescent="0.2">
      <c r="A3767" s="43"/>
      <c r="B3767" s="72"/>
      <c r="C3767" s="62"/>
      <c r="D3767" s="62"/>
      <c r="E3767" s="62"/>
      <c r="F3767" s="149"/>
    </row>
    <row r="3768" spans="1:6" s="50" customFormat="1" x14ac:dyDescent="0.2">
      <c r="A3768" s="41">
        <v>410000</v>
      </c>
      <c r="B3768" s="42" t="s">
        <v>357</v>
      </c>
      <c r="C3768" s="40">
        <f t="shared" ref="C3768" si="1489">C3769+C3774</f>
        <v>1062400</v>
      </c>
      <c r="D3768" s="40">
        <f t="shared" ref="D3768" si="1490">D3769+D3774</f>
        <v>1085200</v>
      </c>
      <c r="E3768" s="40">
        <f t="shared" ref="E3768" si="1491">E3769+E3774</f>
        <v>500400</v>
      </c>
      <c r="F3768" s="152">
        <f>D3768/C3768*100</f>
        <v>102.14608433734939</v>
      </c>
    </row>
    <row r="3769" spans="1:6" s="50" customFormat="1" x14ac:dyDescent="0.2">
      <c r="A3769" s="41">
        <v>411000</v>
      </c>
      <c r="B3769" s="42" t="s">
        <v>474</v>
      </c>
      <c r="C3769" s="40">
        <f t="shared" ref="C3769" si="1492">SUM(C3770:C3773)</f>
        <v>928400</v>
      </c>
      <c r="D3769" s="40">
        <f t="shared" ref="D3769" si="1493">SUM(D3770:D3773)</f>
        <v>951200</v>
      </c>
      <c r="E3769" s="40">
        <f t="shared" ref="E3769" si="1494">SUM(E3770:E3773)</f>
        <v>60800</v>
      </c>
      <c r="F3769" s="152">
        <f>D3769/C3769*100</f>
        <v>102.45583800086169</v>
      </c>
    </row>
    <row r="3770" spans="1:6" s="28" customFormat="1" x14ac:dyDescent="0.2">
      <c r="A3770" s="43">
        <v>411100</v>
      </c>
      <c r="B3770" s="44" t="s">
        <v>358</v>
      </c>
      <c r="C3770" s="53">
        <v>919900</v>
      </c>
      <c r="D3770" s="45">
        <v>941800</v>
      </c>
      <c r="E3770" s="53">
        <v>24600</v>
      </c>
      <c r="F3770" s="148">
        <f>D3770/C3770*100</f>
        <v>102.38069355364713</v>
      </c>
    </row>
    <row r="3771" spans="1:6" s="28" customFormat="1" ht="40.5" x14ac:dyDescent="0.2">
      <c r="A3771" s="43">
        <v>411200</v>
      </c>
      <c r="B3771" s="44" t="s">
        <v>487</v>
      </c>
      <c r="C3771" s="53">
        <v>5500</v>
      </c>
      <c r="D3771" s="45">
        <v>5800</v>
      </c>
      <c r="E3771" s="53">
        <v>30200</v>
      </c>
      <c r="F3771" s="148">
        <f>D3771/C3771*100</f>
        <v>105.45454545454544</v>
      </c>
    </row>
    <row r="3772" spans="1:6" s="28" customFormat="1" ht="40.5" x14ac:dyDescent="0.2">
      <c r="A3772" s="43">
        <v>411300</v>
      </c>
      <c r="B3772" s="44" t="s">
        <v>359</v>
      </c>
      <c r="C3772" s="53">
        <v>3000</v>
      </c>
      <c r="D3772" s="45">
        <v>3600</v>
      </c>
      <c r="E3772" s="53">
        <v>2700</v>
      </c>
      <c r="F3772" s="148">
        <f>D3772/C3772*100</f>
        <v>120</v>
      </c>
    </row>
    <row r="3773" spans="1:6" s="28" customFormat="1" x14ac:dyDescent="0.2">
      <c r="A3773" s="43">
        <v>411400</v>
      </c>
      <c r="B3773" s="44" t="s">
        <v>360</v>
      </c>
      <c r="C3773" s="53">
        <v>0</v>
      </c>
      <c r="D3773" s="45">
        <v>0</v>
      </c>
      <c r="E3773" s="53">
        <v>3300</v>
      </c>
      <c r="F3773" s="148">
        <v>0</v>
      </c>
    </row>
    <row r="3774" spans="1:6" s="50" customFormat="1" x14ac:dyDescent="0.2">
      <c r="A3774" s="41">
        <v>412000</v>
      </c>
      <c r="B3774" s="46" t="s">
        <v>479</v>
      </c>
      <c r="C3774" s="40">
        <f>SUM(C3775:C3783)</f>
        <v>134000</v>
      </c>
      <c r="D3774" s="40">
        <f>SUM(D3775:D3783)</f>
        <v>134000</v>
      </c>
      <c r="E3774" s="40">
        <f>SUM(E3775:E3783)</f>
        <v>439600</v>
      </c>
      <c r="F3774" s="152">
        <f>D3774/C3774*100</f>
        <v>100</v>
      </c>
    </row>
    <row r="3775" spans="1:6" s="28" customFormat="1" ht="40.5" x14ac:dyDescent="0.2">
      <c r="A3775" s="51">
        <v>412200</v>
      </c>
      <c r="B3775" s="44" t="s">
        <v>488</v>
      </c>
      <c r="C3775" s="53">
        <v>0</v>
      </c>
      <c r="D3775" s="45">
        <v>0</v>
      </c>
      <c r="E3775" s="53">
        <v>40900</v>
      </c>
      <c r="F3775" s="148">
        <v>0</v>
      </c>
    </row>
    <row r="3776" spans="1:6" s="28" customFormat="1" x14ac:dyDescent="0.2">
      <c r="A3776" s="51">
        <v>412300</v>
      </c>
      <c r="B3776" s="44" t="s">
        <v>362</v>
      </c>
      <c r="C3776" s="53">
        <v>0</v>
      </c>
      <c r="D3776" s="45">
        <v>0</v>
      </c>
      <c r="E3776" s="53">
        <v>8900</v>
      </c>
      <c r="F3776" s="148">
        <v>0</v>
      </c>
    </row>
    <row r="3777" spans="1:6" s="28" customFormat="1" x14ac:dyDescent="0.2">
      <c r="A3777" s="51">
        <v>412400</v>
      </c>
      <c r="B3777" s="44" t="s">
        <v>363</v>
      </c>
      <c r="C3777" s="53">
        <v>0</v>
      </c>
      <c r="D3777" s="45">
        <v>0</v>
      </c>
      <c r="E3777" s="53">
        <v>7500</v>
      </c>
      <c r="F3777" s="148">
        <v>0</v>
      </c>
    </row>
    <row r="3778" spans="1:6" s="28" customFormat="1" x14ac:dyDescent="0.2">
      <c r="A3778" s="43">
        <v>412500</v>
      </c>
      <c r="B3778" s="44" t="s">
        <v>364</v>
      </c>
      <c r="C3778" s="53">
        <v>0</v>
      </c>
      <c r="D3778" s="45">
        <v>0</v>
      </c>
      <c r="E3778" s="53">
        <v>5000</v>
      </c>
      <c r="F3778" s="148">
        <v>0</v>
      </c>
    </row>
    <row r="3779" spans="1:6" s="28" customFormat="1" x14ac:dyDescent="0.2">
      <c r="A3779" s="43">
        <v>412600</v>
      </c>
      <c r="B3779" s="44" t="s">
        <v>489</v>
      </c>
      <c r="C3779" s="53">
        <v>0</v>
      </c>
      <c r="D3779" s="45">
        <v>0</v>
      </c>
      <c r="E3779" s="53">
        <v>3000</v>
      </c>
      <c r="F3779" s="148">
        <v>0</v>
      </c>
    </row>
    <row r="3780" spans="1:6" s="28" customFormat="1" x14ac:dyDescent="0.2">
      <c r="A3780" s="51">
        <v>412700</v>
      </c>
      <c r="B3780" s="44" t="s">
        <v>476</v>
      </c>
      <c r="C3780" s="53">
        <v>0</v>
      </c>
      <c r="D3780" s="45">
        <v>0</v>
      </c>
      <c r="E3780" s="53">
        <v>19400</v>
      </c>
      <c r="F3780" s="148">
        <v>0</v>
      </c>
    </row>
    <row r="3781" spans="1:6" s="28" customFormat="1" x14ac:dyDescent="0.2">
      <c r="A3781" s="43">
        <v>412900</v>
      </c>
      <c r="B3781" s="44" t="s">
        <v>703</v>
      </c>
      <c r="C3781" s="53">
        <v>132000</v>
      </c>
      <c r="D3781" s="45">
        <v>132000</v>
      </c>
      <c r="E3781" s="53">
        <v>0</v>
      </c>
      <c r="F3781" s="148">
        <f>D3781/C3781*100</f>
        <v>100</v>
      </c>
    </row>
    <row r="3782" spans="1:6" s="28" customFormat="1" x14ac:dyDescent="0.2">
      <c r="A3782" s="43">
        <v>412900</v>
      </c>
      <c r="B3782" s="44" t="s">
        <v>723</v>
      </c>
      <c r="C3782" s="53">
        <v>2000</v>
      </c>
      <c r="D3782" s="45">
        <v>2000</v>
      </c>
      <c r="E3782" s="53">
        <v>0</v>
      </c>
      <c r="F3782" s="148">
        <f>D3782/C3782*100</f>
        <v>100</v>
      </c>
    </row>
    <row r="3783" spans="1:6" s="28" customFormat="1" x14ac:dyDescent="0.2">
      <c r="A3783" s="43">
        <v>412900</v>
      </c>
      <c r="B3783" s="48" t="s">
        <v>705</v>
      </c>
      <c r="C3783" s="53">
        <v>0</v>
      </c>
      <c r="D3783" s="45">
        <v>0</v>
      </c>
      <c r="E3783" s="53">
        <v>354900</v>
      </c>
      <c r="F3783" s="148">
        <v>0</v>
      </c>
    </row>
    <row r="3784" spans="1:6" s="50" customFormat="1" x14ac:dyDescent="0.2">
      <c r="A3784" s="41">
        <v>510000</v>
      </c>
      <c r="B3784" s="46" t="s">
        <v>423</v>
      </c>
      <c r="C3784" s="40">
        <f t="shared" ref="C3784" si="1495">C3785</f>
        <v>0</v>
      </c>
      <c r="D3784" s="40">
        <f>D3785</f>
        <v>0</v>
      </c>
      <c r="E3784" s="40">
        <f t="shared" ref="E3784" si="1496">E3785</f>
        <v>10600</v>
      </c>
      <c r="F3784" s="152">
        <v>0</v>
      </c>
    </row>
    <row r="3785" spans="1:6" s="50" customFormat="1" x14ac:dyDescent="0.2">
      <c r="A3785" s="41">
        <v>511000</v>
      </c>
      <c r="B3785" s="46" t="s">
        <v>424</v>
      </c>
      <c r="C3785" s="40">
        <f>C3786+0</f>
        <v>0</v>
      </c>
      <c r="D3785" s="40">
        <f>D3786+0</f>
        <v>0</v>
      </c>
      <c r="E3785" s="40">
        <f>E3786+0</f>
        <v>10600</v>
      </c>
      <c r="F3785" s="152">
        <v>0</v>
      </c>
    </row>
    <row r="3786" spans="1:6" s="28" customFormat="1" x14ac:dyDescent="0.2">
      <c r="A3786" s="43">
        <v>511300</v>
      </c>
      <c r="B3786" s="44" t="s">
        <v>427</v>
      </c>
      <c r="C3786" s="53">
        <v>0</v>
      </c>
      <c r="D3786" s="45">
        <v>0</v>
      </c>
      <c r="E3786" s="53">
        <v>10600</v>
      </c>
      <c r="F3786" s="148">
        <v>0</v>
      </c>
    </row>
    <row r="3787" spans="1:6" s="28" customFormat="1" x14ac:dyDescent="0.2">
      <c r="A3787" s="41">
        <v>630000</v>
      </c>
      <c r="B3787" s="46" t="s">
        <v>464</v>
      </c>
      <c r="C3787" s="40">
        <f t="shared" ref="C3787:C3788" si="1497">C3788</f>
        <v>6000</v>
      </c>
      <c r="D3787" s="40">
        <f t="shared" ref="D3787:D3788" si="1498">D3788</f>
        <v>19400</v>
      </c>
      <c r="E3787" s="40">
        <f t="shared" ref="E3787:E3788" si="1499">E3788</f>
        <v>0</v>
      </c>
      <c r="F3787" s="152">
        <f>D3787/C3787*100</f>
        <v>323.33333333333331</v>
      </c>
    </row>
    <row r="3788" spans="1:6" s="28" customFormat="1" x14ac:dyDescent="0.2">
      <c r="A3788" s="41">
        <v>638000</v>
      </c>
      <c r="B3788" s="46" t="s">
        <v>397</v>
      </c>
      <c r="C3788" s="40">
        <f t="shared" si="1497"/>
        <v>6000</v>
      </c>
      <c r="D3788" s="40">
        <f t="shared" si="1498"/>
        <v>19400</v>
      </c>
      <c r="E3788" s="40">
        <f t="shared" si="1499"/>
        <v>0</v>
      </c>
      <c r="F3788" s="152">
        <f>D3788/C3788*100</f>
        <v>323.33333333333331</v>
      </c>
    </row>
    <row r="3789" spans="1:6" s="28" customFormat="1" x14ac:dyDescent="0.2">
      <c r="A3789" s="43">
        <v>638100</v>
      </c>
      <c r="B3789" s="44" t="s">
        <v>469</v>
      </c>
      <c r="C3789" s="53">
        <v>6000</v>
      </c>
      <c r="D3789" s="45">
        <v>19400</v>
      </c>
      <c r="E3789" s="53">
        <v>0</v>
      </c>
      <c r="F3789" s="148">
        <f>D3789/C3789*100</f>
        <v>323.33333333333331</v>
      </c>
    </row>
    <row r="3790" spans="1:6" s="95" customFormat="1" x14ac:dyDescent="0.2">
      <c r="A3790" s="86"/>
      <c r="B3790" s="87" t="s">
        <v>646</v>
      </c>
      <c r="C3790" s="81">
        <f>C3768+0+C3787+C3784</f>
        <v>1068400</v>
      </c>
      <c r="D3790" s="81">
        <f>D3768+0+D3787+D3784</f>
        <v>1104600</v>
      </c>
      <c r="E3790" s="81">
        <f>E3768+0+E3787+E3784</f>
        <v>511000</v>
      </c>
      <c r="F3790" s="153">
        <f>D3790/C3790*100</f>
        <v>103.3882441033321</v>
      </c>
    </row>
    <row r="3791" spans="1:6" s="28" customFormat="1" x14ac:dyDescent="0.2">
      <c r="A3791" s="37"/>
      <c r="B3791" s="39"/>
      <c r="C3791" s="62"/>
      <c r="D3791" s="62"/>
      <c r="E3791" s="62"/>
      <c r="F3791" s="149"/>
    </row>
    <row r="3792" spans="1:6" s="28" customFormat="1" x14ac:dyDescent="0.2">
      <c r="A3792" s="37"/>
      <c r="B3792" s="39"/>
      <c r="C3792" s="62"/>
      <c r="D3792" s="62"/>
      <c r="E3792" s="62"/>
      <c r="F3792" s="149"/>
    </row>
    <row r="3793" spans="1:6" s="28" customFormat="1" x14ac:dyDescent="0.2">
      <c r="A3793" s="43" t="s">
        <v>639</v>
      </c>
      <c r="B3793" s="46"/>
      <c r="C3793" s="62"/>
      <c r="D3793" s="62"/>
      <c r="E3793" s="62"/>
      <c r="F3793" s="149"/>
    </row>
    <row r="3794" spans="1:6" s="28" customFormat="1" x14ac:dyDescent="0.2">
      <c r="A3794" s="43" t="s">
        <v>514</v>
      </c>
      <c r="B3794" s="46"/>
      <c r="C3794" s="62"/>
      <c r="D3794" s="62"/>
      <c r="E3794" s="62"/>
      <c r="F3794" s="149"/>
    </row>
    <row r="3795" spans="1:6" s="28" customFormat="1" x14ac:dyDescent="0.2">
      <c r="A3795" s="43" t="s">
        <v>575</v>
      </c>
      <c r="B3795" s="46"/>
      <c r="C3795" s="62"/>
      <c r="D3795" s="62"/>
      <c r="E3795" s="62"/>
      <c r="F3795" s="149"/>
    </row>
    <row r="3796" spans="1:6" s="28" customFormat="1" x14ac:dyDescent="0.2">
      <c r="A3796" s="43" t="s">
        <v>579</v>
      </c>
      <c r="B3796" s="46"/>
      <c r="C3796" s="62"/>
      <c r="D3796" s="62"/>
      <c r="E3796" s="62"/>
      <c r="F3796" s="149"/>
    </row>
    <row r="3797" spans="1:6" s="28" customFormat="1" x14ac:dyDescent="0.2">
      <c r="A3797" s="43"/>
      <c r="B3797" s="72"/>
      <c r="C3797" s="62"/>
      <c r="D3797" s="62"/>
      <c r="E3797" s="62"/>
      <c r="F3797" s="149"/>
    </row>
    <row r="3798" spans="1:6" s="50" customFormat="1" x14ac:dyDescent="0.2">
      <c r="A3798" s="41">
        <v>410000</v>
      </c>
      <c r="B3798" s="42" t="s">
        <v>357</v>
      </c>
      <c r="C3798" s="40">
        <f>C3799+C3802</f>
        <v>549000</v>
      </c>
      <c r="D3798" s="40">
        <f>D3799+D3802</f>
        <v>578300</v>
      </c>
      <c r="E3798" s="40">
        <f>E3799+E3802</f>
        <v>25000</v>
      </c>
      <c r="F3798" s="152">
        <f t="shared" ref="F3798:F3809" si="1500">D3798/C3798*100</f>
        <v>105.33697632058288</v>
      </c>
    </row>
    <row r="3799" spans="1:6" s="50" customFormat="1" x14ac:dyDescent="0.2">
      <c r="A3799" s="41">
        <v>411000</v>
      </c>
      <c r="B3799" s="42" t="s">
        <v>474</v>
      </c>
      <c r="C3799" s="40">
        <f>SUM(C3800:C3801)</f>
        <v>442000</v>
      </c>
      <c r="D3799" s="40">
        <f>SUM(D3800:D3801)</f>
        <v>465300</v>
      </c>
      <c r="E3799" s="40">
        <f>SUM(E3800:E3801)</f>
        <v>4000</v>
      </c>
      <c r="F3799" s="152">
        <f t="shared" si="1500"/>
        <v>105.27149321266968</v>
      </c>
    </row>
    <row r="3800" spans="1:6" s="28" customFormat="1" x14ac:dyDescent="0.2">
      <c r="A3800" s="43">
        <v>411100</v>
      </c>
      <c r="B3800" s="44" t="s">
        <v>358</v>
      </c>
      <c r="C3800" s="53">
        <v>436000</v>
      </c>
      <c r="D3800" s="45">
        <v>458300</v>
      </c>
      <c r="E3800" s="53">
        <v>0</v>
      </c>
      <c r="F3800" s="148">
        <f t="shared" si="1500"/>
        <v>105.11467889908258</v>
      </c>
    </row>
    <row r="3801" spans="1:6" s="28" customFormat="1" ht="40.5" x14ac:dyDescent="0.2">
      <c r="A3801" s="43">
        <v>411200</v>
      </c>
      <c r="B3801" s="44" t="s">
        <v>487</v>
      </c>
      <c r="C3801" s="53">
        <v>6000</v>
      </c>
      <c r="D3801" s="45">
        <v>7000</v>
      </c>
      <c r="E3801" s="53">
        <v>4000</v>
      </c>
      <c r="F3801" s="148">
        <f t="shared" si="1500"/>
        <v>116.66666666666667</v>
      </c>
    </row>
    <row r="3802" spans="1:6" s="50" customFormat="1" x14ac:dyDescent="0.2">
      <c r="A3802" s="41">
        <v>412000</v>
      </c>
      <c r="B3802" s="46" t="s">
        <v>479</v>
      </c>
      <c r="C3802" s="40">
        <f>SUM(C3803:C3810)</f>
        <v>107000</v>
      </c>
      <c r="D3802" s="40">
        <f>SUM(D3803:D3810)</f>
        <v>113000</v>
      </c>
      <c r="E3802" s="40">
        <f>SUM(E3803:E3810)</f>
        <v>21000</v>
      </c>
      <c r="F3802" s="152">
        <f t="shared" si="1500"/>
        <v>105.60747663551402</v>
      </c>
    </row>
    <row r="3803" spans="1:6" s="28" customFormat="1" ht="40.5" x14ac:dyDescent="0.2">
      <c r="A3803" s="43">
        <v>412200</v>
      </c>
      <c r="B3803" s="44" t="s">
        <v>488</v>
      </c>
      <c r="C3803" s="53">
        <v>20000</v>
      </c>
      <c r="D3803" s="45">
        <v>23000</v>
      </c>
      <c r="E3803" s="53">
        <v>9000</v>
      </c>
      <c r="F3803" s="148">
        <f t="shared" si="1500"/>
        <v>114.99999999999999</v>
      </c>
    </row>
    <row r="3804" spans="1:6" s="28" customFormat="1" x14ac:dyDescent="0.2">
      <c r="A3804" s="43">
        <v>412300</v>
      </c>
      <c r="B3804" s="44" t="s">
        <v>362</v>
      </c>
      <c r="C3804" s="53">
        <v>3000</v>
      </c>
      <c r="D3804" s="45">
        <v>5000</v>
      </c>
      <c r="E3804" s="53">
        <v>1000</v>
      </c>
      <c r="F3804" s="148">
        <f t="shared" si="1500"/>
        <v>166.66666666666669</v>
      </c>
    </row>
    <row r="3805" spans="1:6" s="28" customFormat="1" x14ac:dyDescent="0.2">
      <c r="A3805" s="43">
        <v>412500</v>
      </c>
      <c r="B3805" s="44" t="s">
        <v>364</v>
      </c>
      <c r="C3805" s="53">
        <v>1000</v>
      </c>
      <c r="D3805" s="45">
        <v>1000</v>
      </c>
      <c r="E3805" s="53">
        <v>1000</v>
      </c>
      <c r="F3805" s="148">
        <f t="shared" si="1500"/>
        <v>100</v>
      </c>
    </row>
    <row r="3806" spans="1:6" s="28" customFormat="1" x14ac:dyDescent="0.2">
      <c r="A3806" s="43">
        <v>412600</v>
      </c>
      <c r="B3806" s="44" t="s">
        <v>489</v>
      </c>
      <c r="C3806" s="53">
        <v>4500</v>
      </c>
      <c r="D3806" s="45">
        <v>4000</v>
      </c>
      <c r="E3806" s="53">
        <v>5000</v>
      </c>
      <c r="F3806" s="148">
        <f t="shared" si="1500"/>
        <v>88.888888888888886</v>
      </c>
    </row>
    <row r="3807" spans="1:6" s="28" customFormat="1" x14ac:dyDescent="0.2">
      <c r="A3807" s="43">
        <v>412700</v>
      </c>
      <c r="B3807" s="44" t="s">
        <v>476</v>
      </c>
      <c r="C3807" s="53">
        <v>7000</v>
      </c>
      <c r="D3807" s="45">
        <v>10000</v>
      </c>
      <c r="E3807" s="53">
        <v>2000</v>
      </c>
      <c r="F3807" s="148">
        <f t="shared" si="1500"/>
        <v>142.85714285714286</v>
      </c>
    </row>
    <row r="3808" spans="1:6" s="28" customFormat="1" x14ac:dyDescent="0.2">
      <c r="A3808" s="43">
        <v>412900</v>
      </c>
      <c r="B3808" s="48" t="s">
        <v>703</v>
      </c>
      <c r="C3808" s="53">
        <v>70000</v>
      </c>
      <c r="D3808" s="45">
        <v>70000</v>
      </c>
      <c r="E3808" s="53">
        <v>0</v>
      </c>
      <c r="F3808" s="148">
        <f t="shared" si="1500"/>
        <v>100</v>
      </c>
    </row>
    <row r="3809" spans="1:6" s="28" customFormat="1" x14ac:dyDescent="0.2">
      <c r="A3809" s="43">
        <v>412900</v>
      </c>
      <c r="B3809" s="48" t="s">
        <v>722</v>
      </c>
      <c r="C3809" s="53">
        <v>1500</v>
      </c>
      <c r="D3809" s="45">
        <v>0</v>
      </c>
      <c r="E3809" s="53">
        <v>0</v>
      </c>
      <c r="F3809" s="148">
        <f t="shared" si="1500"/>
        <v>0</v>
      </c>
    </row>
    <row r="3810" spans="1:6" s="28" customFormat="1" x14ac:dyDescent="0.2">
      <c r="A3810" s="43">
        <v>412900</v>
      </c>
      <c r="B3810" s="48" t="s">
        <v>705</v>
      </c>
      <c r="C3810" s="53">
        <v>0</v>
      </c>
      <c r="D3810" s="45">
        <v>0</v>
      </c>
      <c r="E3810" s="53">
        <v>3000</v>
      </c>
      <c r="F3810" s="148">
        <v>0</v>
      </c>
    </row>
    <row r="3811" spans="1:6" s="50" customFormat="1" x14ac:dyDescent="0.2">
      <c r="A3811" s="41">
        <v>510000</v>
      </c>
      <c r="B3811" s="46" t="s">
        <v>423</v>
      </c>
      <c r="C3811" s="40">
        <f t="shared" ref="C3811" si="1501">C3812</f>
        <v>0</v>
      </c>
      <c r="D3811" s="40">
        <f>D3812</f>
        <v>0</v>
      </c>
      <c r="E3811" s="40">
        <f>E3812</f>
        <v>5000</v>
      </c>
      <c r="F3811" s="152">
        <v>0</v>
      </c>
    </row>
    <row r="3812" spans="1:6" s="50" customFormat="1" x14ac:dyDescent="0.2">
      <c r="A3812" s="41">
        <v>511000</v>
      </c>
      <c r="B3812" s="46" t="s">
        <v>424</v>
      </c>
      <c r="C3812" s="40">
        <f t="shared" ref="C3812" si="1502">C3813+C3814+C3815</f>
        <v>0</v>
      </c>
      <c r="D3812" s="40">
        <f t="shared" ref="D3812" si="1503">D3813+D3814+D3815</f>
        <v>0</v>
      </c>
      <c r="E3812" s="40">
        <f t="shared" ref="E3812" si="1504">E3813+E3814+E3815</f>
        <v>5000</v>
      </c>
      <c r="F3812" s="152">
        <v>0</v>
      </c>
    </row>
    <row r="3813" spans="1:6" s="28" customFormat="1" x14ac:dyDescent="0.2">
      <c r="A3813" s="43">
        <v>511200</v>
      </c>
      <c r="B3813" s="44" t="s">
        <v>426</v>
      </c>
      <c r="C3813" s="53">
        <v>0</v>
      </c>
      <c r="D3813" s="45">
        <v>0</v>
      </c>
      <c r="E3813" s="53">
        <v>1000</v>
      </c>
      <c r="F3813" s="148">
        <v>0</v>
      </c>
    </row>
    <row r="3814" spans="1:6" s="28" customFormat="1" x14ac:dyDescent="0.2">
      <c r="A3814" s="43">
        <v>511300</v>
      </c>
      <c r="B3814" s="44" t="s">
        <v>427</v>
      </c>
      <c r="C3814" s="53">
        <v>0</v>
      </c>
      <c r="D3814" s="45">
        <v>0</v>
      </c>
      <c r="E3814" s="53">
        <v>2000</v>
      </c>
      <c r="F3814" s="148">
        <v>0</v>
      </c>
    </row>
    <row r="3815" spans="1:6" s="28" customFormat="1" x14ac:dyDescent="0.2">
      <c r="A3815" s="43">
        <v>511400</v>
      </c>
      <c r="B3815" s="44" t="s">
        <v>428</v>
      </c>
      <c r="C3815" s="53">
        <v>0</v>
      </c>
      <c r="D3815" s="45">
        <v>0</v>
      </c>
      <c r="E3815" s="53">
        <v>2000</v>
      </c>
      <c r="F3815" s="148">
        <v>0</v>
      </c>
    </row>
    <row r="3816" spans="1:6" s="95" customFormat="1" x14ac:dyDescent="0.2">
      <c r="A3816" s="86"/>
      <c r="B3816" s="87" t="s">
        <v>646</v>
      </c>
      <c r="C3816" s="81">
        <f>C3798+C3811</f>
        <v>549000</v>
      </c>
      <c r="D3816" s="81">
        <f>D3798+D3811</f>
        <v>578300</v>
      </c>
      <c r="E3816" s="81">
        <f>E3798+E3811</f>
        <v>30000</v>
      </c>
      <c r="F3816" s="153">
        <f>D3816/C3816*100</f>
        <v>105.33697632058288</v>
      </c>
    </row>
    <row r="3817" spans="1:6" s="28" customFormat="1" x14ac:dyDescent="0.2">
      <c r="A3817" s="37"/>
      <c r="B3817" s="39"/>
      <c r="C3817" s="62"/>
      <c r="D3817" s="62"/>
      <c r="E3817" s="62"/>
      <c r="F3817" s="149"/>
    </row>
    <row r="3818" spans="1:6" s="28" customFormat="1" x14ac:dyDescent="0.2">
      <c r="A3818" s="37"/>
      <c r="B3818" s="39"/>
      <c r="C3818" s="62"/>
      <c r="D3818" s="62"/>
      <c r="E3818" s="62"/>
      <c r="F3818" s="149"/>
    </row>
    <row r="3819" spans="1:6" s="28" customFormat="1" x14ac:dyDescent="0.2">
      <c r="A3819" s="43" t="s">
        <v>640</v>
      </c>
      <c r="B3819" s="46"/>
      <c r="C3819" s="62"/>
      <c r="D3819" s="62"/>
      <c r="E3819" s="62"/>
      <c r="F3819" s="149"/>
    </row>
    <row r="3820" spans="1:6" s="28" customFormat="1" x14ac:dyDescent="0.2">
      <c r="A3820" s="43" t="s">
        <v>514</v>
      </c>
      <c r="B3820" s="46"/>
      <c r="C3820" s="62"/>
      <c r="D3820" s="62"/>
      <c r="E3820" s="62"/>
      <c r="F3820" s="149"/>
    </row>
    <row r="3821" spans="1:6" s="28" customFormat="1" x14ac:dyDescent="0.2">
      <c r="A3821" s="43" t="s">
        <v>536</v>
      </c>
      <c r="B3821" s="46"/>
      <c r="C3821" s="62"/>
      <c r="D3821" s="62"/>
      <c r="E3821" s="62"/>
      <c r="F3821" s="149"/>
    </row>
    <row r="3822" spans="1:6" s="28" customFormat="1" x14ac:dyDescent="0.2">
      <c r="A3822" s="43" t="s">
        <v>641</v>
      </c>
      <c r="B3822" s="46"/>
      <c r="C3822" s="62"/>
      <c r="D3822" s="62"/>
      <c r="E3822" s="62"/>
      <c r="F3822" s="149"/>
    </row>
    <row r="3823" spans="1:6" s="28" customFormat="1" x14ac:dyDescent="0.2">
      <c r="A3823" s="43"/>
      <c r="B3823" s="72"/>
      <c r="C3823" s="62"/>
      <c r="D3823" s="62"/>
      <c r="E3823" s="62"/>
      <c r="F3823" s="149"/>
    </row>
    <row r="3824" spans="1:6" s="50" customFormat="1" x14ac:dyDescent="0.2">
      <c r="A3824" s="41">
        <v>410000</v>
      </c>
      <c r="B3824" s="42" t="s">
        <v>357</v>
      </c>
      <c r="C3824" s="40">
        <f>C3825+C3830+C3844+0+C3842</f>
        <v>8709100.0000000037</v>
      </c>
      <c r="D3824" s="40">
        <f>D3825+D3830+D3844+0+D3842</f>
        <v>9049100</v>
      </c>
      <c r="E3824" s="40">
        <f>E3825+E3830+E3844+0+E3842</f>
        <v>2239000</v>
      </c>
      <c r="F3824" s="152">
        <f t="shared" ref="F3824:F3841" si="1505">D3824/C3824*100</f>
        <v>103.90396252195974</v>
      </c>
    </row>
    <row r="3825" spans="1:6" s="50" customFormat="1" x14ac:dyDescent="0.2">
      <c r="A3825" s="41">
        <v>411000</v>
      </c>
      <c r="B3825" s="42" t="s">
        <v>474</v>
      </c>
      <c r="C3825" s="40">
        <f t="shared" ref="C3825" si="1506">SUM(C3826:C3829)</f>
        <v>6495200.0000000037</v>
      </c>
      <c r="D3825" s="40">
        <f t="shared" ref="D3825" si="1507">SUM(D3826:D3829)</f>
        <v>6766800</v>
      </c>
      <c r="E3825" s="40">
        <f t="shared" ref="E3825" si="1508">SUM(E3826:E3829)</f>
        <v>1426200</v>
      </c>
      <c r="F3825" s="152">
        <f t="shared" si="1505"/>
        <v>104.18154945190288</v>
      </c>
    </row>
    <row r="3826" spans="1:6" s="28" customFormat="1" x14ac:dyDescent="0.2">
      <c r="A3826" s="43">
        <v>411100</v>
      </c>
      <c r="B3826" s="44" t="s">
        <v>358</v>
      </c>
      <c r="C3826" s="53">
        <v>6250000.0000000037</v>
      </c>
      <c r="D3826" s="45">
        <v>6523900</v>
      </c>
      <c r="E3826" s="53">
        <v>1068000</v>
      </c>
      <c r="F3826" s="148">
        <f t="shared" si="1505"/>
        <v>104.38239999999995</v>
      </c>
    </row>
    <row r="3827" spans="1:6" s="28" customFormat="1" ht="40.5" x14ac:dyDescent="0.2">
      <c r="A3827" s="43">
        <v>411200</v>
      </c>
      <c r="B3827" s="44" t="s">
        <v>487</v>
      </c>
      <c r="C3827" s="53">
        <v>62800</v>
      </c>
      <c r="D3827" s="45">
        <v>73000</v>
      </c>
      <c r="E3827" s="53">
        <v>342900</v>
      </c>
      <c r="F3827" s="148">
        <f t="shared" si="1505"/>
        <v>116.24203821656052</v>
      </c>
    </row>
    <row r="3828" spans="1:6" s="28" customFormat="1" ht="40.5" x14ac:dyDescent="0.2">
      <c r="A3828" s="43">
        <v>411300</v>
      </c>
      <c r="B3828" s="44" t="s">
        <v>359</v>
      </c>
      <c r="C3828" s="53">
        <v>100000</v>
      </c>
      <c r="D3828" s="45">
        <v>100000</v>
      </c>
      <c r="E3828" s="53">
        <v>11600</v>
      </c>
      <c r="F3828" s="148">
        <f t="shared" si="1505"/>
        <v>100</v>
      </c>
    </row>
    <row r="3829" spans="1:6" s="28" customFormat="1" x14ac:dyDescent="0.2">
      <c r="A3829" s="43">
        <v>411400</v>
      </c>
      <c r="B3829" s="44" t="s">
        <v>360</v>
      </c>
      <c r="C3829" s="53">
        <v>82400</v>
      </c>
      <c r="D3829" s="45">
        <v>69900</v>
      </c>
      <c r="E3829" s="53">
        <v>3700</v>
      </c>
      <c r="F3829" s="148">
        <f t="shared" si="1505"/>
        <v>84.830097087378647</v>
      </c>
    </row>
    <row r="3830" spans="1:6" s="50" customFormat="1" x14ac:dyDescent="0.2">
      <c r="A3830" s="41">
        <v>412000</v>
      </c>
      <c r="B3830" s="46" t="s">
        <v>479</v>
      </c>
      <c r="C3830" s="40">
        <f>SUM(C3831:C3841)</f>
        <v>2159900</v>
      </c>
      <c r="D3830" s="40">
        <f>SUM(D3831:D3841)</f>
        <v>2227800</v>
      </c>
      <c r="E3830" s="40">
        <f>SUM(E3831:E3841)</f>
        <v>725800</v>
      </c>
      <c r="F3830" s="152">
        <f t="shared" si="1505"/>
        <v>103.14366405852122</v>
      </c>
    </row>
    <row r="3831" spans="1:6" s="28" customFormat="1" ht="40.5" x14ac:dyDescent="0.2">
      <c r="A3831" s="51">
        <v>412200</v>
      </c>
      <c r="B3831" s="44" t="s">
        <v>488</v>
      </c>
      <c r="C3831" s="53">
        <v>1773000</v>
      </c>
      <c r="D3831" s="45">
        <v>1850000</v>
      </c>
      <c r="E3831" s="53">
        <v>163100</v>
      </c>
      <c r="F3831" s="148">
        <f t="shared" si="1505"/>
        <v>104.34292160180485</v>
      </c>
    </row>
    <row r="3832" spans="1:6" s="28" customFormat="1" x14ac:dyDescent="0.2">
      <c r="A3832" s="51">
        <v>412300</v>
      </c>
      <c r="B3832" s="44" t="s">
        <v>362</v>
      </c>
      <c r="C3832" s="53">
        <v>53000</v>
      </c>
      <c r="D3832" s="45">
        <v>55000</v>
      </c>
      <c r="E3832" s="53">
        <v>53600</v>
      </c>
      <c r="F3832" s="148">
        <f t="shared" si="1505"/>
        <v>103.77358490566037</v>
      </c>
    </row>
    <row r="3833" spans="1:6" s="28" customFormat="1" x14ac:dyDescent="0.2">
      <c r="A3833" s="51">
        <v>412400</v>
      </c>
      <c r="B3833" s="44" t="s">
        <v>363</v>
      </c>
      <c r="C3833" s="53">
        <v>56000</v>
      </c>
      <c r="D3833" s="45">
        <v>56000</v>
      </c>
      <c r="E3833" s="53">
        <v>7000</v>
      </c>
      <c r="F3833" s="148">
        <f t="shared" si="1505"/>
        <v>100</v>
      </c>
    </row>
    <row r="3834" spans="1:6" s="28" customFormat="1" x14ac:dyDescent="0.2">
      <c r="A3834" s="51">
        <v>412500</v>
      </c>
      <c r="B3834" s="44" t="s">
        <v>364</v>
      </c>
      <c r="C3834" s="53">
        <v>164400</v>
      </c>
      <c r="D3834" s="45">
        <v>157700</v>
      </c>
      <c r="E3834" s="53">
        <v>140000</v>
      </c>
      <c r="F3834" s="148">
        <f t="shared" si="1505"/>
        <v>95.924574209245733</v>
      </c>
    </row>
    <row r="3835" spans="1:6" s="28" customFormat="1" x14ac:dyDescent="0.2">
      <c r="A3835" s="51">
        <v>412600</v>
      </c>
      <c r="B3835" s="44" t="s">
        <v>489</v>
      </c>
      <c r="C3835" s="53">
        <v>5000</v>
      </c>
      <c r="D3835" s="45">
        <v>5000</v>
      </c>
      <c r="E3835" s="53">
        <v>13100</v>
      </c>
      <c r="F3835" s="148">
        <f t="shared" si="1505"/>
        <v>100</v>
      </c>
    </row>
    <row r="3836" spans="1:6" s="28" customFormat="1" x14ac:dyDescent="0.2">
      <c r="A3836" s="51">
        <v>412700</v>
      </c>
      <c r="B3836" s="44" t="s">
        <v>476</v>
      </c>
      <c r="C3836" s="53">
        <v>66200</v>
      </c>
      <c r="D3836" s="45">
        <v>66200</v>
      </c>
      <c r="E3836" s="53">
        <v>74600</v>
      </c>
      <c r="F3836" s="148">
        <f t="shared" si="1505"/>
        <v>100</v>
      </c>
    </row>
    <row r="3837" spans="1:6" s="28" customFormat="1" x14ac:dyDescent="0.2">
      <c r="A3837" s="51">
        <v>412900</v>
      </c>
      <c r="B3837" s="44" t="s">
        <v>888</v>
      </c>
      <c r="C3837" s="53">
        <v>1700</v>
      </c>
      <c r="D3837" s="45">
        <v>1700</v>
      </c>
      <c r="E3837" s="53">
        <v>0</v>
      </c>
      <c r="F3837" s="148">
        <f t="shared" si="1505"/>
        <v>100</v>
      </c>
    </row>
    <row r="3838" spans="1:6" s="28" customFormat="1" x14ac:dyDescent="0.2">
      <c r="A3838" s="51">
        <v>412900</v>
      </c>
      <c r="B3838" s="44" t="s">
        <v>721</v>
      </c>
      <c r="C3838" s="53">
        <v>1499.9999999999998</v>
      </c>
      <c r="D3838" s="45">
        <v>1499.9999999999998</v>
      </c>
      <c r="E3838" s="53">
        <v>0</v>
      </c>
      <c r="F3838" s="148">
        <f t="shared" si="1505"/>
        <v>100</v>
      </c>
    </row>
    <row r="3839" spans="1:6" s="28" customFormat="1" x14ac:dyDescent="0.2">
      <c r="A3839" s="51">
        <v>412900</v>
      </c>
      <c r="B3839" s="44" t="s">
        <v>722</v>
      </c>
      <c r="C3839" s="53">
        <v>100</v>
      </c>
      <c r="D3839" s="45">
        <v>200</v>
      </c>
      <c r="E3839" s="53">
        <v>0</v>
      </c>
      <c r="F3839" s="148">
        <f t="shared" si="1505"/>
        <v>200</v>
      </c>
    </row>
    <row r="3840" spans="1:6" s="28" customFormat="1" x14ac:dyDescent="0.2">
      <c r="A3840" s="51">
        <v>412900</v>
      </c>
      <c r="B3840" s="44" t="s">
        <v>723</v>
      </c>
      <c r="C3840" s="53">
        <v>12200</v>
      </c>
      <c r="D3840" s="45">
        <v>14500</v>
      </c>
      <c r="E3840" s="53">
        <v>0</v>
      </c>
      <c r="F3840" s="148">
        <f t="shared" si="1505"/>
        <v>118.85245901639345</v>
      </c>
    </row>
    <row r="3841" spans="1:6" s="28" customFormat="1" x14ac:dyDescent="0.2">
      <c r="A3841" s="51">
        <v>412900</v>
      </c>
      <c r="B3841" s="44" t="s">
        <v>705</v>
      </c>
      <c r="C3841" s="53">
        <v>26800</v>
      </c>
      <c r="D3841" s="45">
        <v>20000</v>
      </c>
      <c r="E3841" s="53">
        <v>274400</v>
      </c>
      <c r="F3841" s="148">
        <f t="shared" si="1505"/>
        <v>74.626865671641795</v>
      </c>
    </row>
    <row r="3842" spans="1:6" s="50" customFormat="1" x14ac:dyDescent="0.2">
      <c r="A3842" s="41">
        <v>415000</v>
      </c>
      <c r="B3842" s="73" t="s">
        <v>319</v>
      </c>
      <c r="C3842" s="40">
        <f t="shared" ref="C3842" si="1509">C3843</f>
        <v>0</v>
      </c>
      <c r="D3842" s="40">
        <f t="shared" ref="D3842" si="1510">D3843</f>
        <v>0</v>
      </c>
      <c r="E3842" s="40">
        <f t="shared" ref="E3842" si="1511">E3843</f>
        <v>87000</v>
      </c>
      <c r="F3842" s="152">
        <v>0</v>
      </c>
    </row>
    <row r="3843" spans="1:6" s="28" customFormat="1" x14ac:dyDescent="0.2">
      <c r="A3843" s="43">
        <v>415200</v>
      </c>
      <c r="B3843" s="44" t="s">
        <v>336</v>
      </c>
      <c r="C3843" s="53">
        <v>0</v>
      </c>
      <c r="D3843" s="45">
        <v>0</v>
      </c>
      <c r="E3843" s="53">
        <v>87000</v>
      </c>
      <c r="F3843" s="148">
        <v>0</v>
      </c>
    </row>
    <row r="3844" spans="1:6" s="50" customFormat="1" ht="40.5" x14ac:dyDescent="0.2">
      <c r="A3844" s="41">
        <v>418000</v>
      </c>
      <c r="B3844" s="46" t="s">
        <v>483</v>
      </c>
      <c r="C3844" s="40">
        <f t="shared" ref="C3844" si="1512">C3845+C3846</f>
        <v>54000</v>
      </c>
      <c r="D3844" s="40">
        <f t="shared" ref="D3844" si="1513">D3845+D3846</f>
        <v>54500</v>
      </c>
      <c r="E3844" s="40">
        <f t="shared" ref="E3844" si="1514">E3845+E3846</f>
        <v>0</v>
      </c>
      <c r="F3844" s="152">
        <f>D3844/C3844*100</f>
        <v>100.92592592592592</v>
      </c>
    </row>
    <row r="3845" spans="1:6" s="28" customFormat="1" x14ac:dyDescent="0.2">
      <c r="A3845" s="43">
        <v>418200</v>
      </c>
      <c r="B3845" s="49" t="s">
        <v>417</v>
      </c>
      <c r="C3845" s="53">
        <v>1000</v>
      </c>
      <c r="D3845" s="45">
        <v>0</v>
      </c>
      <c r="E3845" s="53">
        <v>0</v>
      </c>
      <c r="F3845" s="148">
        <f>D3845/C3845*100</f>
        <v>0</v>
      </c>
    </row>
    <row r="3846" spans="1:6" s="28" customFormat="1" x14ac:dyDescent="0.2">
      <c r="A3846" s="43">
        <v>418400</v>
      </c>
      <c r="B3846" s="44" t="s">
        <v>418</v>
      </c>
      <c r="C3846" s="53">
        <v>53000</v>
      </c>
      <c r="D3846" s="45">
        <v>54500</v>
      </c>
      <c r="E3846" s="53">
        <v>0</v>
      </c>
      <c r="F3846" s="148">
        <f>D3846/C3846*100</f>
        <v>102.8301886792453</v>
      </c>
    </row>
    <row r="3847" spans="1:6" s="50" customFormat="1" x14ac:dyDescent="0.2">
      <c r="A3847" s="41">
        <v>510000</v>
      </c>
      <c r="B3847" s="46" t="s">
        <v>423</v>
      </c>
      <c r="C3847" s="40">
        <f t="shared" ref="C3847" si="1515">C3848+C3852+C3854</f>
        <v>3009700</v>
      </c>
      <c r="D3847" s="40">
        <f t="shared" ref="D3847" si="1516">D3848+D3852+D3854</f>
        <v>3464000</v>
      </c>
      <c r="E3847" s="40">
        <f t="shared" ref="E3847" si="1517">E3848+E3852+E3854</f>
        <v>804800</v>
      </c>
      <c r="F3847" s="152">
        <f>D3847/C3847*100</f>
        <v>115.09452769379007</v>
      </c>
    </row>
    <row r="3848" spans="1:6" s="50" customFormat="1" x14ac:dyDescent="0.2">
      <c r="A3848" s="41">
        <v>511000</v>
      </c>
      <c r="B3848" s="46" t="s">
        <v>424</v>
      </c>
      <c r="C3848" s="40">
        <f t="shared" ref="C3848" si="1518">SUM(C3849:C3851)</f>
        <v>14000</v>
      </c>
      <c r="D3848" s="40">
        <f t="shared" ref="D3848" si="1519">SUM(D3849:D3851)</f>
        <v>14000</v>
      </c>
      <c r="E3848" s="40">
        <f t="shared" ref="E3848" si="1520">SUM(E3849:E3851)</f>
        <v>499100</v>
      </c>
      <c r="F3848" s="152">
        <f>D3848/C3848*100</f>
        <v>100</v>
      </c>
    </row>
    <row r="3849" spans="1:6" s="28" customFormat="1" x14ac:dyDescent="0.2">
      <c r="A3849" s="51">
        <v>511100</v>
      </c>
      <c r="B3849" s="44" t="s">
        <v>425</v>
      </c>
      <c r="C3849" s="53">
        <v>0</v>
      </c>
      <c r="D3849" s="45">
        <v>0</v>
      </c>
      <c r="E3849" s="53">
        <v>100000</v>
      </c>
      <c r="F3849" s="148">
        <v>0</v>
      </c>
    </row>
    <row r="3850" spans="1:6" s="28" customFormat="1" x14ac:dyDescent="0.2">
      <c r="A3850" s="51">
        <v>511200</v>
      </c>
      <c r="B3850" s="44" t="s">
        <v>426</v>
      </c>
      <c r="C3850" s="53">
        <v>0</v>
      </c>
      <c r="D3850" s="45">
        <v>0</v>
      </c>
      <c r="E3850" s="53">
        <v>149400</v>
      </c>
      <c r="F3850" s="148">
        <v>0</v>
      </c>
    </row>
    <row r="3851" spans="1:6" s="28" customFormat="1" x14ac:dyDescent="0.2">
      <c r="A3851" s="51">
        <v>511300</v>
      </c>
      <c r="B3851" s="44" t="s">
        <v>427</v>
      </c>
      <c r="C3851" s="53">
        <v>14000</v>
      </c>
      <c r="D3851" s="45">
        <v>14000</v>
      </c>
      <c r="E3851" s="53">
        <v>249700</v>
      </c>
      <c r="F3851" s="148">
        <f>D3851/C3851*100</f>
        <v>100</v>
      </c>
    </row>
    <row r="3852" spans="1:6" s="50" customFormat="1" x14ac:dyDescent="0.2">
      <c r="A3852" s="41">
        <v>516000</v>
      </c>
      <c r="B3852" s="46" t="s">
        <v>434</v>
      </c>
      <c r="C3852" s="40">
        <f t="shared" ref="C3852" si="1521">C3853</f>
        <v>2995700</v>
      </c>
      <c r="D3852" s="40">
        <f t="shared" ref="D3852" si="1522">D3853</f>
        <v>3450000</v>
      </c>
      <c r="E3852" s="40">
        <f t="shared" ref="E3852" si="1523">E3853</f>
        <v>291700</v>
      </c>
      <c r="F3852" s="152">
        <f>D3852/C3852*100</f>
        <v>115.16506993357144</v>
      </c>
    </row>
    <row r="3853" spans="1:6" s="28" customFormat="1" x14ac:dyDescent="0.2">
      <c r="A3853" s="43">
        <v>516100</v>
      </c>
      <c r="B3853" s="44" t="s">
        <v>434</v>
      </c>
      <c r="C3853" s="53">
        <v>2995700</v>
      </c>
      <c r="D3853" s="45">
        <v>3450000</v>
      </c>
      <c r="E3853" s="53">
        <v>291700</v>
      </c>
      <c r="F3853" s="148">
        <f>D3853/C3853*100</f>
        <v>115.16506993357144</v>
      </c>
    </row>
    <row r="3854" spans="1:6" s="50" customFormat="1" x14ac:dyDescent="0.2">
      <c r="A3854" s="41">
        <v>518000</v>
      </c>
      <c r="B3854" s="46" t="s">
        <v>435</v>
      </c>
      <c r="C3854" s="40">
        <f t="shared" ref="C3854" si="1524">C3855</f>
        <v>0</v>
      </c>
      <c r="D3854" s="40">
        <f t="shared" ref="D3854" si="1525">D3855</f>
        <v>0</v>
      </c>
      <c r="E3854" s="40">
        <f t="shared" ref="E3854" si="1526">E3855</f>
        <v>14000</v>
      </c>
      <c r="F3854" s="152">
        <v>0</v>
      </c>
    </row>
    <row r="3855" spans="1:6" s="28" customFormat="1" x14ac:dyDescent="0.2">
      <c r="A3855" s="51">
        <v>518100</v>
      </c>
      <c r="B3855" s="44" t="s">
        <v>435</v>
      </c>
      <c r="C3855" s="53">
        <v>0</v>
      </c>
      <c r="D3855" s="45">
        <v>0</v>
      </c>
      <c r="E3855" s="53">
        <v>14000</v>
      </c>
      <c r="F3855" s="148">
        <v>0</v>
      </c>
    </row>
    <row r="3856" spans="1:6" s="50" customFormat="1" x14ac:dyDescent="0.2">
      <c r="A3856" s="41">
        <v>630000</v>
      </c>
      <c r="B3856" s="46" t="s">
        <v>464</v>
      </c>
      <c r="C3856" s="40">
        <f t="shared" ref="C3856" si="1527">C3860+C3857</f>
        <v>982900</v>
      </c>
      <c r="D3856" s="40">
        <f t="shared" ref="D3856" si="1528">D3860+D3857</f>
        <v>72400</v>
      </c>
      <c r="E3856" s="40">
        <f t="shared" ref="E3856" si="1529">E3860+E3857</f>
        <v>91500</v>
      </c>
      <c r="F3856" s="152">
        <f>D3856/C3856*100</f>
        <v>7.3659578797436165</v>
      </c>
    </row>
    <row r="3857" spans="1:6" s="50" customFormat="1" x14ac:dyDescent="0.2">
      <c r="A3857" s="41">
        <v>631000</v>
      </c>
      <c r="B3857" s="46" t="s">
        <v>396</v>
      </c>
      <c r="C3857" s="40">
        <f t="shared" ref="C3857" si="1530">C3858+C3859</f>
        <v>920300</v>
      </c>
      <c r="D3857" s="40">
        <f t="shared" ref="D3857" si="1531">D3858+D3859</f>
        <v>0</v>
      </c>
      <c r="E3857" s="40">
        <f t="shared" ref="E3857" si="1532">E3858+E3859</f>
        <v>86500</v>
      </c>
      <c r="F3857" s="152">
        <f>D3857/C3857*100</f>
        <v>0</v>
      </c>
    </row>
    <row r="3858" spans="1:6" s="28" customFormat="1" x14ac:dyDescent="0.2">
      <c r="A3858" s="43">
        <v>631100</v>
      </c>
      <c r="B3858" s="44" t="s">
        <v>466</v>
      </c>
      <c r="C3858" s="53">
        <v>0</v>
      </c>
      <c r="D3858" s="45">
        <v>0</v>
      </c>
      <c r="E3858" s="53">
        <v>77000</v>
      </c>
      <c r="F3858" s="148">
        <v>0</v>
      </c>
    </row>
    <row r="3859" spans="1:6" s="28" customFormat="1" x14ac:dyDescent="0.2">
      <c r="A3859" s="43">
        <v>631900</v>
      </c>
      <c r="B3859" s="44" t="s">
        <v>744</v>
      </c>
      <c r="C3859" s="53">
        <v>920300</v>
      </c>
      <c r="D3859" s="45">
        <v>0</v>
      </c>
      <c r="E3859" s="53">
        <v>9500</v>
      </c>
      <c r="F3859" s="148">
        <f>D3859/C3859*100</f>
        <v>0</v>
      </c>
    </row>
    <row r="3860" spans="1:6" s="50" customFormat="1" x14ac:dyDescent="0.2">
      <c r="A3860" s="41">
        <v>638000</v>
      </c>
      <c r="B3860" s="46" t="s">
        <v>397</v>
      </c>
      <c r="C3860" s="40">
        <f t="shared" ref="C3860" si="1533">C3861</f>
        <v>62600</v>
      </c>
      <c r="D3860" s="40">
        <f t="shared" ref="D3860" si="1534">D3861</f>
        <v>72400</v>
      </c>
      <c r="E3860" s="40">
        <f t="shared" ref="E3860" si="1535">E3861</f>
        <v>5000</v>
      </c>
      <c r="F3860" s="152">
        <f>D3860/C3860*100</f>
        <v>115.6549520766773</v>
      </c>
    </row>
    <row r="3861" spans="1:6" s="28" customFormat="1" x14ac:dyDescent="0.2">
      <c r="A3861" s="43">
        <v>638100</v>
      </c>
      <c r="B3861" s="44" t="s">
        <v>469</v>
      </c>
      <c r="C3861" s="53">
        <v>62600</v>
      </c>
      <c r="D3861" s="45">
        <v>72400</v>
      </c>
      <c r="E3861" s="53">
        <v>5000</v>
      </c>
      <c r="F3861" s="148">
        <f>D3861/C3861*100</f>
        <v>115.6549520766773</v>
      </c>
    </row>
    <row r="3862" spans="1:6" s="95" customFormat="1" x14ac:dyDescent="0.2">
      <c r="A3862" s="86"/>
      <c r="B3862" s="87" t="s">
        <v>646</v>
      </c>
      <c r="C3862" s="81">
        <f>C3824+C3847+C3856</f>
        <v>12701700.000000004</v>
      </c>
      <c r="D3862" s="81">
        <f>D3824+D3847+D3856</f>
        <v>12585500</v>
      </c>
      <c r="E3862" s="81">
        <f>E3824+E3847+E3856</f>
        <v>3135300</v>
      </c>
      <c r="F3862" s="153">
        <f>D3862/C3862*100</f>
        <v>99.085161828731557</v>
      </c>
    </row>
    <row r="3863" spans="1:6" s="28" customFormat="1" x14ac:dyDescent="0.2">
      <c r="A3863" s="37"/>
      <c r="B3863" s="39"/>
      <c r="C3863" s="62"/>
      <c r="D3863" s="62"/>
      <c r="E3863" s="62"/>
      <c r="F3863" s="149"/>
    </row>
    <row r="3864" spans="1:6" s="28" customFormat="1" x14ac:dyDescent="0.2">
      <c r="A3864" s="38"/>
      <c r="B3864" s="39"/>
      <c r="C3864" s="45"/>
      <c r="D3864" s="45"/>
      <c r="E3864" s="45"/>
      <c r="F3864" s="147"/>
    </row>
    <row r="3865" spans="1:6" s="28" customFormat="1" x14ac:dyDescent="0.2">
      <c r="A3865" s="43" t="s">
        <v>983</v>
      </c>
      <c r="B3865" s="46"/>
      <c r="C3865" s="45"/>
      <c r="D3865" s="45"/>
      <c r="E3865" s="45"/>
      <c r="F3865" s="147"/>
    </row>
    <row r="3866" spans="1:6" s="28" customFormat="1" x14ac:dyDescent="0.2">
      <c r="A3866" s="43" t="s">
        <v>657</v>
      </c>
      <c r="B3866" s="46"/>
      <c r="C3866" s="45"/>
      <c r="D3866" s="45"/>
      <c r="E3866" s="45"/>
      <c r="F3866" s="147"/>
    </row>
    <row r="3867" spans="1:6" s="28" customFormat="1" x14ac:dyDescent="0.2">
      <c r="A3867" s="43" t="s">
        <v>775</v>
      </c>
      <c r="B3867" s="46"/>
      <c r="C3867" s="45"/>
      <c r="D3867" s="45"/>
      <c r="E3867" s="45"/>
      <c r="F3867" s="147"/>
    </row>
    <row r="3868" spans="1:6" s="28" customFormat="1" x14ac:dyDescent="0.2">
      <c r="A3868" s="43" t="s">
        <v>579</v>
      </c>
      <c r="B3868" s="46"/>
      <c r="C3868" s="45"/>
      <c r="D3868" s="45"/>
      <c r="E3868" s="45"/>
      <c r="F3868" s="147"/>
    </row>
    <row r="3869" spans="1:6" s="28" customFormat="1" x14ac:dyDescent="0.2">
      <c r="A3869" s="43"/>
      <c r="B3869" s="72"/>
      <c r="C3869" s="62"/>
      <c r="D3869" s="62"/>
      <c r="E3869" s="62"/>
      <c r="F3869" s="149"/>
    </row>
    <row r="3870" spans="1:6" s="28" customFormat="1" x14ac:dyDescent="0.2">
      <c r="A3870" s="41">
        <v>410000</v>
      </c>
      <c r="B3870" s="42" t="s">
        <v>357</v>
      </c>
      <c r="C3870" s="40">
        <f>C3871+C3876+C3888+C3890+C3899+0+0</f>
        <v>106132200</v>
      </c>
      <c r="D3870" s="40">
        <f>D3871+D3876+D3888+D3890+D3899+0+0</f>
        <v>101150400</v>
      </c>
      <c r="E3870" s="40">
        <f>E3871+E3876+E3888+E3890+E3899+0+0</f>
        <v>0</v>
      </c>
      <c r="F3870" s="152">
        <f t="shared" ref="F3870:F3901" si="1536">D3870/C3870*100</f>
        <v>95.306042840909726</v>
      </c>
    </row>
    <row r="3871" spans="1:6" s="28" customFormat="1" x14ac:dyDescent="0.2">
      <c r="A3871" s="41">
        <v>411000</v>
      </c>
      <c r="B3871" s="42" t="s">
        <v>474</v>
      </c>
      <c r="C3871" s="40">
        <f t="shared" ref="C3871" si="1537">SUM(C3872:C3875)</f>
        <v>3006000</v>
      </c>
      <c r="D3871" s="40">
        <f t="shared" ref="D3871" si="1538">SUM(D3872:D3875)</f>
        <v>2977000</v>
      </c>
      <c r="E3871" s="40">
        <f t="shared" ref="E3871" si="1539">SUM(E3872:E3875)</f>
        <v>0</v>
      </c>
      <c r="F3871" s="152">
        <f t="shared" si="1536"/>
        <v>99.035262807717899</v>
      </c>
    </row>
    <row r="3872" spans="1:6" s="28" customFormat="1" x14ac:dyDescent="0.2">
      <c r="A3872" s="43">
        <v>411100</v>
      </c>
      <c r="B3872" s="44" t="s">
        <v>358</v>
      </c>
      <c r="C3872" s="53">
        <v>2700000</v>
      </c>
      <c r="D3872" s="45">
        <v>2730000</v>
      </c>
      <c r="E3872" s="53">
        <v>0</v>
      </c>
      <c r="F3872" s="148">
        <f t="shared" si="1536"/>
        <v>101.11111111111111</v>
      </c>
    </row>
    <row r="3873" spans="1:6" s="28" customFormat="1" ht="40.5" x14ac:dyDescent="0.2">
      <c r="A3873" s="43">
        <v>411200</v>
      </c>
      <c r="B3873" s="44" t="s">
        <v>487</v>
      </c>
      <c r="C3873" s="53">
        <v>100000</v>
      </c>
      <c r="D3873" s="45">
        <v>100000</v>
      </c>
      <c r="E3873" s="53">
        <v>0</v>
      </c>
      <c r="F3873" s="148">
        <f t="shared" si="1536"/>
        <v>100</v>
      </c>
    </row>
    <row r="3874" spans="1:6" s="28" customFormat="1" ht="40.5" x14ac:dyDescent="0.2">
      <c r="A3874" s="43">
        <v>411300</v>
      </c>
      <c r="B3874" s="44" t="s">
        <v>359</v>
      </c>
      <c r="C3874" s="53">
        <v>150000</v>
      </c>
      <c r="D3874" s="45">
        <v>108500</v>
      </c>
      <c r="E3874" s="53">
        <v>0</v>
      </c>
      <c r="F3874" s="148">
        <f t="shared" si="1536"/>
        <v>72.333333333333343</v>
      </c>
    </row>
    <row r="3875" spans="1:6" s="28" customFormat="1" x14ac:dyDescent="0.2">
      <c r="A3875" s="43">
        <v>411400</v>
      </c>
      <c r="B3875" s="44" t="s">
        <v>360</v>
      </c>
      <c r="C3875" s="53">
        <v>56000</v>
      </c>
      <c r="D3875" s="45">
        <v>38500</v>
      </c>
      <c r="E3875" s="53">
        <v>0</v>
      </c>
      <c r="F3875" s="148">
        <f t="shared" si="1536"/>
        <v>68.75</v>
      </c>
    </row>
    <row r="3876" spans="1:6" s="28" customFormat="1" x14ac:dyDescent="0.2">
      <c r="A3876" s="41">
        <v>412000</v>
      </c>
      <c r="B3876" s="46" t="s">
        <v>479</v>
      </c>
      <c r="C3876" s="40">
        <f>SUM(C3877:C3887)</f>
        <v>548500</v>
      </c>
      <c r="D3876" s="40">
        <f>SUM(D3877:D3887)</f>
        <v>562300</v>
      </c>
      <c r="E3876" s="40">
        <f>SUM(E3877:E3887)</f>
        <v>0</v>
      </c>
      <c r="F3876" s="152">
        <f t="shared" si="1536"/>
        <v>102.51595259799453</v>
      </c>
    </row>
    <row r="3877" spans="1:6" s="28" customFormat="1" ht="40.5" x14ac:dyDescent="0.2">
      <c r="A3877" s="43">
        <v>412200</v>
      </c>
      <c r="B3877" s="44" t="s">
        <v>488</v>
      </c>
      <c r="C3877" s="53">
        <v>55000</v>
      </c>
      <c r="D3877" s="45">
        <v>55000</v>
      </c>
      <c r="E3877" s="53">
        <v>0</v>
      </c>
      <c r="F3877" s="148">
        <f t="shared" si="1536"/>
        <v>100</v>
      </c>
    </row>
    <row r="3878" spans="1:6" s="28" customFormat="1" x14ac:dyDescent="0.2">
      <c r="A3878" s="43">
        <v>412300</v>
      </c>
      <c r="B3878" s="44" t="s">
        <v>362</v>
      </c>
      <c r="C3878" s="53">
        <v>45000.000000000007</v>
      </c>
      <c r="D3878" s="45">
        <v>50000</v>
      </c>
      <c r="E3878" s="53">
        <v>0</v>
      </c>
      <c r="F3878" s="148">
        <f t="shared" si="1536"/>
        <v>111.1111111111111</v>
      </c>
    </row>
    <row r="3879" spans="1:6" s="28" customFormat="1" x14ac:dyDescent="0.2">
      <c r="A3879" s="43">
        <v>412500</v>
      </c>
      <c r="B3879" s="44" t="s">
        <v>364</v>
      </c>
      <c r="C3879" s="53">
        <v>20000.000000000004</v>
      </c>
      <c r="D3879" s="45">
        <v>20000</v>
      </c>
      <c r="E3879" s="53">
        <v>0</v>
      </c>
      <c r="F3879" s="148">
        <f t="shared" si="1536"/>
        <v>99.999999999999972</v>
      </c>
    </row>
    <row r="3880" spans="1:6" s="28" customFormat="1" x14ac:dyDescent="0.2">
      <c r="A3880" s="43">
        <v>412600</v>
      </c>
      <c r="B3880" s="44" t="s">
        <v>489</v>
      </c>
      <c r="C3880" s="53">
        <v>50000</v>
      </c>
      <c r="D3880" s="45">
        <v>60000</v>
      </c>
      <c r="E3880" s="53">
        <v>0</v>
      </c>
      <c r="F3880" s="148">
        <f t="shared" si="1536"/>
        <v>120</v>
      </c>
    </row>
    <row r="3881" spans="1:6" s="28" customFormat="1" x14ac:dyDescent="0.2">
      <c r="A3881" s="43">
        <v>412700</v>
      </c>
      <c r="B3881" s="44" t="s">
        <v>476</v>
      </c>
      <c r="C3881" s="53">
        <v>120000</v>
      </c>
      <c r="D3881" s="45">
        <v>120000</v>
      </c>
      <c r="E3881" s="53">
        <v>0</v>
      </c>
      <c r="F3881" s="148">
        <f t="shared" si="1536"/>
        <v>100</v>
      </c>
    </row>
    <row r="3882" spans="1:6" s="28" customFormat="1" x14ac:dyDescent="0.2">
      <c r="A3882" s="43">
        <v>412900</v>
      </c>
      <c r="B3882" s="44" t="s">
        <v>888</v>
      </c>
      <c r="C3882" s="53">
        <v>2500</v>
      </c>
      <c r="D3882" s="45">
        <v>1300</v>
      </c>
      <c r="E3882" s="53">
        <v>0</v>
      </c>
      <c r="F3882" s="148">
        <f t="shared" si="1536"/>
        <v>52</v>
      </c>
    </row>
    <row r="3883" spans="1:6" s="28" customFormat="1" x14ac:dyDescent="0.2">
      <c r="A3883" s="43">
        <v>412900</v>
      </c>
      <c r="B3883" s="44" t="s">
        <v>703</v>
      </c>
      <c r="C3883" s="53">
        <v>200000</v>
      </c>
      <c r="D3883" s="45">
        <v>200000</v>
      </c>
      <c r="E3883" s="53">
        <v>0</v>
      </c>
      <c r="F3883" s="148">
        <f t="shared" si="1536"/>
        <v>100</v>
      </c>
    </row>
    <row r="3884" spans="1:6" s="28" customFormat="1" x14ac:dyDescent="0.2">
      <c r="A3884" s="43">
        <v>412900</v>
      </c>
      <c r="B3884" s="48" t="s">
        <v>721</v>
      </c>
      <c r="C3884" s="53">
        <v>4000</v>
      </c>
      <c r="D3884" s="45">
        <v>4000</v>
      </c>
      <c r="E3884" s="53">
        <v>0</v>
      </c>
      <c r="F3884" s="148">
        <f t="shared" si="1536"/>
        <v>100</v>
      </c>
    </row>
    <row r="3885" spans="1:6" s="28" customFormat="1" x14ac:dyDescent="0.2">
      <c r="A3885" s="43">
        <v>412900</v>
      </c>
      <c r="B3885" s="48" t="s">
        <v>723</v>
      </c>
      <c r="C3885" s="53">
        <v>7000</v>
      </c>
      <c r="D3885" s="45">
        <v>7000</v>
      </c>
      <c r="E3885" s="53">
        <v>0</v>
      </c>
      <c r="F3885" s="148">
        <f t="shared" si="1536"/>
        <v>100</v>
      </c>
    </row>
    <row r="3886" spans="1:6" s="28" customFormat="1" x14ac:dyDescent="0.2">
      <c r="A3886" s="43">
        <v>412900</v>
      </c>
      <c r="B3886" s="48" t="s">
        <v>791</v>
      </c>
      <c r="C3886" s="53">
        <v>30000</v>
      </c>
      <c r="D3886" s="45">
        <v>30000</v>
      </c>
      <c r="E3886" s="53">
        <v>0</v>
      </c>
      <c r="F3886" s="148">
        <f t="shared" si="1536"/>
        <v>100</v>
      </c>
    </row>
    <row r="3887" spans="1:6" s="28" customFormat="1" x14ac:dyDescent="0.2">
      <c r="A3887" s="43">
        <v>412900</v>
      </c>
      <c r="B3887" s="44" t="s">
        <v>705</v>
      </c>
      <c r="C3887" s="53">
        <v>15000</v>
      </c>
      <c r="D3887" s="45">
        <v>15000</v>
      </c>
      <c r="E3887" s="53">
        <v>0</v>
      </c>
      <c r="F3887" s="148">
        <f t="shared" si="1536"/>
        <v>100</v>
      </c>
    </row>
    <row r="3888" spans="1:6" s="28" customFormat="1" x14ac:dyDescent="0.2">
      <c r="A3888" s="41">
        <v>414000</v>
      </c>
      <c r="B3888" s="46" t="s">
        <v>374</v>
      </c>
      <c r="C3888" s="40">
        <f>SUM(C3889:C3889)</f>
        <v>3054000</v>
      </c>
      <c r="D3888" s="40">
        <f>SUM(D3889:D3889)</f>
        <v>3200000</v>
      </c>
      <c r="E3888" s="40">
        <f>SUM(E3889:E3889)</f>
        <v>0</v>
      </c>
      <c r="F3888" s="152">
        <f t="shared" si="1536"/>
        <v>104.78061558611658</v>
      </c>
    </row>
    <row r="3889" spans="1:6" s="28" customFormat="1" x14ac:dyDescent="0.2">
      <c r="A3889" s="43">
        <v>414100</v>
      </c>
      <c r="B3889" s="44" t="s">
        <v>792</v>
      </c>
      <c r="C3889" s="53">
        <v>3054000</v>
      </c>
      <c r="D3889" s="45">
        <v>3200000</v>
      </c>
      <c r="E3889" s="53">
        <v>0</v>
      </c>
      <c r="F3889" s="148">
        <f t="shared" si="1536"/>
        <v>104.78061558611658</v>
      </c>
    </row>
    <row r="3890" spans="1:6" s="50" customFormat="1" x14ac:dyDescent="0.2">
      <c r="A3890" s="41">
        <v>415000</v>
      </c>
      <c r="B3890" s="73" t="s">
        <v>319</v>
      </c>
      <c r="C3890" s="40">
        <f>SUM(C3891:C3898)</f>
        <v>90523700</v>
      </c>
      <c r="D3890" s="40">
        <f>SUM(D3891:D3898)</f>
        <v>85411100</v>
      </c>
      <c r="E3890" s="40">
        <f>SUM(E3891:E3898)</f>
        <v>0</v>
      </c>
      <c r="F3890" s="152">
        <f t="shared" si="1536"/>
        <v>94.352197269886233</v>
      </c>
    </row>
    <row r="3891" spans="1:6" s="28" customFormat="1" x14ac:dyDescent="0.2">
      <c r="A3891" s="51">
        <v>415200</v>
      </c>
      <c r="B3891" s="44" t="s">
        <v>674</v>
      </c>
      <c r="C3891" s="53">
        <v>2072000</v>
      </c>
      <c r="D3891" s="45">
        <v>2379500</v>
      </c>
      <c r="E3891" s="53">
        <v>0</v>
      </c>
      <c r="F3891" s="148">
        <f t="shared" si="1536"/>
        <v>114.84073359073359</v>
      </c>
    </row>
    <row r="3892" spans="1:6" s="28" customFormat="1" x14ac:dyDescent="0.2">
      <c r="A3892" s="43">
        <v>415200</v>
      </c>
      <c r="B3892" s="44" t="s">
        <v>793</v>
      </c>
      <c r="C3892" s="53">
        <v>50000</v>
      </c>
      <c r="D3892" s="45">
        <v>50000</v>
      </c>
      <c r="E3892" s="53">
        <v>0</v>
      </c>
      <c r="F3892" s="148">
        <f t="shared" si="1536"/>
        <v>100</v>
      </c>
    </row>
    <row r="3893" spans="1:6" s="28" customFormat="1" ht="40.5" x14ac:dyDescent="0.2">
      <c r="A3893" s="43">
        <v>415200</v>
      </c>
      <c r="B3893" s="44" t="s">
        <v>984</v>
      </c>
      <c r="C3893" s="53">
        <v>220000</v>
      </c>
      <c r="D3893" s="45">
        <v>420000</v>
      </c>
      <c r="E3893" s="53">
        <v>0</v>
      </c>
      <c r="F3893" s="148">
        <f t="shared" si="1536"/>
        <v>190.90909090909091</v>
      </c>
    </row>
    <row r="3894" spans="1:6" s="28" customFormat="1" x14ac:dyDescent="0.2">
      <c r="A3894" s="43">
        <v>415200</v>
      </c>
      <c r="B3894" s="44" t="s">
        <v>794</v>
      </c>
      <c r="C3894" s="53">
        <v>870000</v>
      </c>
      <c r="D3894" s="45">
        <v>870000</v>
      </c>
      <c r="E3894" s="53">
        <v>0</v>
      </c>
      <c r="F3894" s="148">
        <f t="shared" si="1536"/>
        <v>100</v>
      </c>
    </row>
    <row r="3895" spans="1:6" s="28" customFormat="1" x14ac:dyDescent="0.2">
      <c r="A3895" s="43">
        <v>415200</v>
      </c>
      <c r="B3895" s="44" t="s">
        <v>673</v>
      </c>
      <c r="C3895" s="53">
        <v>264500</v>
      </c>
      <c r="D3895" s="45">
        <v>264500</v>
      </c>
      <c r="E3895" s="53">
        <v>0</v>
      </c>
      <c r="F3895" s="148">
        <f t="shared" si="1536"/>
        <v>100</v>
      </c>
    </row>
    <row r="3896" spans="1:6" s="28" customFormat="1" x14ac:dyDescent="0.2">
      <c r="A3896" s="43">
        <v>415200</v>
      </c>
      <c r="B3896" s="44" t="s">
        <v>681</v>
      </c>
      <c r="C3896" s="53">
        <v>4500000</v>
      </c>
      <c r="D3896" s="45">
        <v>5300000</v>
      </c>
      <c r="E3896" s="53">
        <v>0</v>
      </c>
      <c r="F3896" s="148">
        <f t="shared" si="1536"/>
        <v>117.77777777777779</v>
      </c>
    </row>
    <row r="3897" spans="1:6" s="28" customFormat="1" x14ac:dyDescent="0.2">
      <c r="A3897" s="43">
        <v>415200</v>
      </c>
      <c r="B3897" s="44" t="s">
        <v>668</v>
      </c>
      <c r="C3897" s="53">
        <v>80640000</v>
      </c>
      <c r="D3897" s="45">
        <v>76127100</v>
      </c>
      <c r="E3897" s="53">
        <v>0</v>
      </c>
      <c r="F3897" s="148">
        <f t="shared" si="1536"/>
        <v>94.403645833333343</v>
      </c>
    </row>
    <row r="3898" spans="1:6" s="28" customFormat="1" x14ac:dyDescent="0.2">
      <c r="A3898" s="43">
        <v>415200</v>
      </c>
      <c r="B3898" s="44" t="s">
        <v>669</v>
      </c>
      <c r="C3898" s="53">
        <v>1907200</v>
      </c>
      <c r="D3898" s="45">
        <v>0</v>
      </c>
      <c r="E3898" s="53">
        <v>0</v>
      </c>
      <c r="F3898" s="148">
        <f t="shared" si="1536"/>
        <v>0</v>
      </c>
    </row>
    <row r="3899" spans="1:6" s="50" customFormat="1" x14ac:dyDescent="0.2">
      <c r="A3899" s="41">
        <v>416000</v>
      </c>
      <c r="B3899" s="46" t="s">
        <v>481</v>
      </c>
      <c r="C3899" s="40">
        <f t="shared" ref="C3899" si="1540">SUM(C3900:C3900)</f>
        <v>9000000</v>
      </c>
      <c r="D3899" s="40">
        <f t="shared" ref="D3899" si="1541">SUM(D3900:D3900)</f>
        <v>9000000</v>
      </c>
      <c r="E3899" s="40">
        <f t="shared" ref="E3899" si="1542">SUM(E3900:E3900)</f>
        <v>0</v>
      </c>
      <c r="F3899" s="152">
        <f t="shared" si="1536"/>
        <v>100</v>
      </c>
    </row>
    <row r="3900" spans="1:6" s="28" customFormat="1" x14ac:dyDescent="0.2">
      <c r="A3900" s="43">
        <v>416300</v>
      </c>
      <c r="B3900" s="44" t="s">
        <v>795</v>
      </c>
      <c r="C3900" s="53">
        <v>9000000</v>
      </c>
      <c r="D3900" s="45">
        <v>9000000</v>
      </c>
      <c r="E3900" s="53">
        <v>0</v>
      </c>
      <c r="F3900" s="148">
        <f t="shared" si="1536"/>
        <v>100</v>
      </c>
    </row>
    <row r="3901" spans="1:6" s="50" customFormat="1" x14ac:dyDescent="0.2">
      <c r="A3901" s="41">
        <v>480000</v>
      </c>
      <c r="B3901" s="46" t="s">
        <v>419</v>
      </c>
      <c r="C3901" s="40">
        <f>C3902+C3914</f>
        <v>388487800</v>
      </c>
      <c r="D3901" s="40">
        <f>D3902+D3914</f>
        <v>392007200</v>
      </c>
      <c r="E3901" s="40">
        <f>E3902+E3914</f>
        <v>0</v>
      </c>
      <c r="F3901" s="152">
        <f t="shared" si="1536"/>
        <v>100.905922914439</v>
      </c>
    </row>
    <row r="3902" spans="1:6" s="28" customFormat="1" x14ac:dyDescent="0.2">
      <c r="A3902" s="41">
        <v>487000</v>
      </c>
      <c r="B3902" s="46" t="s">
        <v>473</v>
      </c>
      <c r="C3902" s="40">
        <f>SUM(C3903:C3913)</f>
        <v>374983800</v>
      </c>
      <c r="D3902" s="40">
        <f>SUM(D3903:D3913)</f>
        <v>376707200</v>
      </c>
      <c r="E3902" s="40">
        <f>SUM(E3903:E3913)</f>
        <v>0</v>
      </c>
      <c r="F3902" s="152">
        <f t="shared" ref="F3902:F3932" si="1543">D3902/C3902*100</f>
        <v>100.45959318775905</v>
      </c>
    </row>
    <row r="3903" spans="1:6" s="28" customFormat="1" x14ac:dyDescent="0.2">
      <c r="A3903" s="43">
        <v>487300</v>
      </c>
      <c r="B3903" s="44" t="s">
        <v>985</v>
      </c>
      <c r="C3903" s="53">
        <v>53300000</v>
      </c>
      <c r="D3903" s="45">
        <v>58300000</v>
      </c>
      <c r="E3903" s="53">
        <v>0</v>
      </c>
      <c r="F3903" s="148">
        <f t="shared" si="1543"/>
        <v>109.38086303939963</v>
      </c>
    </row>
    <row r="3904" spans="1:6" s="28" customFormat="1" ht="40.5" x14ac:dyDescent="0.2">
      <c r="A3904" s="43">
        <v>487300</v>
      </c>
      <c r="B3904" s="44" t="s">
        <v>986</v>
      </c>
      <c r="C3904" s="53">
        <v>18800000</v>
      </c>
      <c r="D3904" s="45">
        <v>19500000</v>
      </c>
      <c r="E3904" s="53">
        <v>0</v>
      </c>
      <c r="F3904" s="148">
        <f t="shared" si="1543"/>
        <v>103.72340425531914</v>
      </c>
    </row>
    <row r="3905" spans="1:6" s="28" customFormat="1" x14ac:dyDescent="0.2">
      <c r="A3905" s="43">
        <v>487300</v>
      </c>
      <c r="B3905" s="44" t="s">
        <v>796</v>
      </c>
      <c r="C3905" s="53">
        <v>12800000</v>
      </c>
      <c r="D3905" s="45">
        <v>0</v>
      </c>
      <c r="E3905" s="53">
        <v>0</v>
      </c>
      <c r="F3905" s="148">
        <f t="shared" si="1543"/>
        <v>0</v>
      </c>
    </row>
    <row r="3906" spans="1:6" s="28" customFormat="1" x14ac:dyDescent="0.2">
      <c r="A3906" s="43">
        <v>487400</v>
      </c>
      <c r="B3906" s="44" t="s">
        <v>865</v>
      </c>
      <c r="C3906" s="53">
        <v>7000000</v>
      </c>
      <c r="D3906" s="45">
        <v>3000000</v>
      </c>
      <c r="E3906" s="53">
        <v>0</v>
      </c>
      <c r="F3906" s="148">
        <f t="shared" si="1543"/>
        <v>42.857142857142854</v>
      </c>
    </row>
    <row r="3907" spans="1:6" s="28" customFormat="1" x14ac:dyDescent="0.2">
      <c r="A3907" s="51">
        <v>487400</v>
      </c>
      <c r="B3907" s="44" t="s">
        <v>987</v>
      </c>
      <c r="C3907" s="53">
        <v>1400000</v>
      </c>
      <c r="D3907" s="45">
        <v>1000000</v>
      </c>
      <c r="E3907" s="53">
        <v>0</v>
      </c>
      <c r="F3907" s="148">
        <f t="shared" si="1543"/>
        <v>71.428571428571431</v>
      </c>
    </row>
    <row r="3908" spans="1:6" s="28" customFormat="1" x14ac:dyDescent="0.2">
      <c r="A3908" s="51">
        <v>487400</v>
      </c>
      <c r="B3908" s="44" t="s">
        <v>695</v>
      </c>
      <c r="C3908" s="53">
        <v>3500000</v>
      </c>
      <c r="D3908" s="45">
        <v>3500000</v>
      </c>
      <c r="E3908" s="53">
        <v>0</v>
      </c>
      <c r="F3908" s="148">
        <f t="shared" si="1543"/>
        <v>100</v>
      </c>
    </row>
    <row r="3909" spans="1:6" s="28" customFormat="1" ht="40.5" x14ac:dyDescent="0.2">
      <c r="A3909" s="51">
        <v>487400</v>
      </c>
      <c r="B3909" s="44" t="s">
        <v>696</v>
      </c>
      <c r="C3909" s="53">
        <v>146450000</v>
      </c>
      <c r="D3909" s="45">
        <v>165500000</v>
      </c>
      <c r="E3909" s="53">
        <v>0</v>
      </c>
      <c r="F3909" s="148">
        <f t="shared" si="1543"/>
        <v>113.00785250938887</v>
      </c>
    </row>
    <row r="3910" spans="1:6" s="28" customFormat="1" x14ac:dyDescent="0.2">
      <c r="A3910" s="51">
        <v>487400</v>
      </c>
      <c r="B3910" s="44" t="s">
        <v>697</v>
      </c>
      <c r="C3910" s="53">
        <v>80000000</v>
      </c>
      <c r="D3910" s="45">
        <v>80000000</v>
      </c>
      <c r="E3910" s="53">
        <v>0</v>
      </c>
      <c r="F3910" s="148">
        <f t="shared" si="1543"/>
        <v>100</v>
      </c>
    </row>
    <row r="3911" spans="1:6" s="28" customFormat="1" ht="40.5" x14ac:dyDescent="0.2">
      <c r="A3911" s="51">
        <v>487400</v>
      </c>
      <c r="B3911" s="44" t="s">
        <v>797</v>
      </c>
      <c r="C3911" s="53">
        <v>6030000</v>
      </c>
      <c r="D3911" s="45">
        <v>0</v>
      </c>
      <c r="E3911" s="53">
        <v>0</v>
      </c>
      <c r="F3911" s="148">
        <f t="shared" si="1543"/>
        <v>0</v>
      </c>
    </row>
    <row r="3912" spans="1:6" s="28" customFormat="1" ht="40.5" x14ac:dyDescent="0.2">
      <c r="A3912" s="51">
        <v>487400</v>
      </c>
      <c r="B3912" s="44" t="s">
        <v>866</v>
      </c>
      <c r="C3912" s="53">
        <v>703800</v>
      </c>
      <c r="D3912" s="45">
        <v>907200</v>
      </c>
      <c r="E3912" s="53">
        <v>0</v>
      </c>
      <c r="F3912" s="148">
        <f t="shared" si="1543"/>
        <v>128.90025575447569</v>
      </c>
    </row>
    <row r="3913" spans="1:6" s="28" customFormat="1" x14ac:dyDescent="0.2">
      <c r="A3913" s="51">
        <v>487400</v>
      </c>
      <c r="B3913" s="44" t="s">
        <v>988</v>
      </c>
      <c r="C3913" s="53">
        <v>45000000</v>
      </c>
      <c r="D3913" s="45">
        <v>45000000</v>
      </c>
      <c r="E3913" s="53">
        <v>0</v>
      </c>
      <c r="F3913" s="148">
        <f t="shared" si="1543"/>
        <v>100</v>
      </c>
    </row>
    <row r="3914" spans="1:6" s="28" customFormat="1" x14ac:dyDescent="0.2">
      <c r="A3914" s="41">
        <v>488000</v>
      </c>
      <c r="B3914" s="46" t="s">
        <v>373</v>
      </c>
      <c r="C3914" s="40">
        <f>SUM(C3915:C3916)</f>
        <v>13504000</v>
      </c>
      <c r="D3914" s="40">
        <f>SUM(D3915:D3916)</f>
        <v>15300000</v>
      </c>
      <c r="E3914" s="40">
        <f>SUM(E3915:E3916)</f>
        <v>0</v>
      </c>
      <c r="F3914" s="152">
        <f t="shared" si="1543"/>
        <v>113.29976303317535</v>
      </c>
    </row>
    <row r="3915" spans="1:6" s="28" customFormat="1" ht="40.5" x14ac:dyDescent="0.2">
      <c r="A3915" s="43">
        <v>488100</v>
      </c>
      <c r="B3915" s="44" t="s">
        <v>746</v>
      </c>
      <c r="C3915" s="53">
        <v>12504000</v>
      </c>
      <c r="D3915" s="45">
        <v>14000000</v>
      </c>
      <c r="E3915" s="53">
        <v>0</v>
      </c>
      <c r="F3915" s="148">
        <f t="shared" si="1543"/>
        <v>111.96417146513116</v>
      </c>
    </row>
    <row r="3916" spans="1:6" s="28" customFormat="1" x14ac:dyDescent="0.2">
      <c r="A3916" s="43">
        <v>488100</v>
      </c>
      <c r="B3916" s="44" t="s">
        <v>989</v>
      </c>
      <c r="C3916" s="53">
        <v>1000000</v>
      </c>
      <c r="D3916" s="45">
        <v>1300000</v>
      </c>
      <c r="E3916" s="53">
        <v>0</v>
      </c>
      <c r="F3916" s="148">
        <f t="shared" si="1543"/>
        <v>130</v>
      </c>
    </row>
    <row r="3917" spans="1:6" s="28" customFormat="1" x14ac:dyDescent="0.2">
      <c r="A3917" s="41">
        <v>510000</v>
      </c>
      <c r="B3917" s="46" t="s">
        <v>423</v>
      </c>
      <c r="C3917" s="40">
        <f>C3918+C3921</f>
        <v>64579500</v>
      </c>
      <c r="D3917" s="40">
        <f>D3918+D3921</f>
        <v>62047300</v>
      </c>
      <c r="E3917" s="40">
        <f>E3918+E3921</f>
        <v>0</v>
      </c>
      <c r="F3917" s="152">
        <f t="shared" si="1543"/>
        <v>96.07894145975115</v>
      </c>
    </row>
    <row r="3918" spans="1:6" s="28" customFormat="1" x14ac:dyDescent="0.2">
      <c r="A3918" s="41">
        <v>511000</v>
      </c>
      <c r="B3918" s="46" t="s">
        <v>424</v>
      </c>
      <c r="C3918" s="40">
        <f>SUM(C3919:C3920)</f>
        <v>64572500</v>
      </c>
      <c r="D3918" s="40">
        <f>SUM(D3919:D3920)</f>
        <v>62039300</v>
      </c>
      <c r="E3918" s="40">
        <f>SUM(E3919:E3920)</f>
        <v>0</v>
      </c>
      <c r="F3918" s="152">
        <f t="shared" si="1543"/>
        <v>96.076967749428931</v>
      </c>
    </row>
    <row r="3919" spans="1:6" s="28" customFormat="1" x14ac:dyDescent="0.2">
      <c r="A3919" s="51">
        <v>511100</v>
      </c>
      <c r="B3919" s="44" t="s">
        <v>425</v>
      </c>
      <c r="C3919" s="53">
        <v>64567500</v>
      </c>
      <c r="D3919" s="45">
        <v>62034300</v>
      </c>
      <c r="E3919" s="53">
        <v>0</v>
      </c>
      <c r="F3919" s="148">
        <f t="shared" si="1543"/>
        <v>96.076663956324779</v>
      </c>
    </row>
    <row r="3920" spans="1:6" s="28" customFormat="1" x14ac:dyDescent="0.2">
      <c r="A3920" s="43">
        <v>511300</v>
      </c>
      <c r="B3920" s="44" t="s">
        <v>427</v>
      </c>
      <c r="C3920" s="53">
        <v>5000</v>
      </c>
      <c r="D3920" s="45">
        <v>5000</v>
      </c>
      <c r="E3920" s="53">
        <v>0</v>
      </c>
      <c r="F3920" s="148">
        <f t="shared" si="1543"/>
        <v>100</v>
      </c>
    </row>
    <row r="3921" spans="1:6" s="50" customFormat="1" x14ac:dyDescent="0.2">
      <c r="A3921" s="41">
        <v>516000</v>
      </c>
      <c r="B3921" s="46" t="s">
        <v>434</v>
      </c>
      <c r="C3921" s="40">
        <f t="shared" ref="C3921" si="1544">C3922</f>
        <v>7000.0000000000009</v>
      </c>
      <c r="D3921" s="40">
        <f t="shared" ref="D3921" si="1545">D3922</f>
        <v>8000</v>
      </c>
      <c r="E3921" s="40">
        <f t="shared" ref="E3921" si="1546">E3922</f>
        <v>0</v>
      </c>
      <c r="F3921" s="152">
        <f t="shared" si="1543"/>
        <v>114.28571428571428</v>
      </c>
    </row>
    <row r="3922" spans="1:6" s="28" customFormat="1" x14ac:dyDescent="0.2">
      <c r="A3922" s="43">
        <v>516100</v>
      </c>
      <c r="B3922" s="44" t="s">
        <v>434</v>
      </c>
      <c r="C3922" s="53">
        <v>7000.0000000000009</v>
      </c>
      <c r="D3922" s="45">
        <v>8000</v>
      </c>
      <c r="E3922" s="53">
        <v>0</v>
      </c>
      <c r="F3922" s="148">
        <f t="shared" si="1543"/>
        <v>114.28571428571428</v>
      </c>
    </row>
    <row r="3923" spans="1:6" s="50" customFormat="1" x14ac:dyDescent="0.2">
      <c r="A3923" s="41">
        <v>610000</v>
      </c>
      <c r="B3923" s="46" t="s">
        <v>443</v>
      </c>
      <c r="C3923" s="40">
        <f t="shared" ref="C3923:D3924" si="1547">C3924</f>
        <v>2000</v>
      </c>
      <c r="D3923" s="40">
        <f t="shared" si="1547"/>
        <v>0</v>
      </c>
      <c r="E3923" s="40">
        <f t="shared" ref="E3923:E3924" si="1548">E3924</f>
        <v>0</v>
      </c>
      <c r="F3923" s="152">
        <f t="shared" si="1543"/>
        <v>0</v>
      </c>
    </row>
    <row r="3924" spans="1:6" s="50" customFormat="1" x14ac:dyDescent="0.2">
      <c r="A3924" s="41">
        <v>611000</v>
      </c>
      <c r="B3924" s="46" t="s">
        <v>384</v>
      </c>
      <c r="C3924" s="40">
        <f t="shared" si="1547"/>
        <v>2000</v>
      </c>
      <c r="D3924" s="40">
        <f t="shared" si="1547"/>
        <v>0</v>
      </c>
      <c r="E3924" s="40">
        <f t="shared" si="1548"/>
        <v>0</v>
      </c>
      <c r="F3924" s="152">
        <f t="shared" si="1543"/>
        <v>0</v>
      </c>
    </row>
    <row r="3925" spans="1:6" s="28" customFormat="1" x14ac:dyDescent="0.2">
      <c r="A3925" s="43">
        <v>611200</v>
      </c>
      <c r="B3925" s="44" t="s">
        <v>500</v>
      </c>
      <c r="C3925" s="53">
        <v>2000</v>
      </c>
      <c r="D3925" s="45">
        <v>0</v>
      </c>
      <c r="E3925" s="53">
        <v>0</v>
      </c>
      <c r="F3925" s="148">
        <f t="shared" si="1543"/>
        <v>0</v>
      </c>
    </row>
    <row r="3926" spans="1:6" s="50" customFormat="1" x14ac:dyDescent="0.2">
      <c r="A3926" s="41">
        <v>630000</v>
      </c>
      <c r="B3926" s="46" t="s">
        <v>464</v>
      </c>
      <c r="C3926" s="40">
        <f>C3927+C3930</f>
        <v>242100</v>
      </c>
      <c r="D3926" s="40">
        <f>D3927+D3930</f>
        <v>240600</v>
      </c>
      <c r="E3926" s="40">
        <f>E3927+E3930</f>
        <v>0</v>
      </c>
      <c r="F3926" s="152">
        <f t="shared" si="1543"/>
        <v>99.380421313506815</v>
      </c>
    </row>
    <row r="3927" spans="1:6" s="50" customFormat="1" x14ac:dyDescent="0.2">
      <c r="A3927" s="41">
        <v>631000</v>
      </c>
      <c r="B3927" s="46" t="s">
        <v>396</v>
      </c>
      <c r="C3927" s="40">
        <f>SUM(C3928:C3929)</f>
        <v>42100</v>
      </c>
      <c r="D3927" s="40">
        <f>SUM(D3928:D3929)</f>
        <v>40600</v>
      </c>
      <c r="E3927" s="40">
        <f>SUM(E3928:E3929)</f>
        <v>0</v>
      </c>
      <c r="F3927" s="152">
        <f t="shared" si="1543"/>
        <v>96.437054631828971</v>
      </c>
    </row>
    <row r="3928" spans="1:6" s="28" customFormat="1" x14ac:dyDescent="0.2">
      <c r="A3928" s="43">
        <v>631100</v>
      </c>
      <c r="B3928" s="44" t="s">
        <v>466</v>
      </c>
      <c r="C3928" s="53">
        <v>40600</v>
      </c>
      <c r="D3928" s="45">
        <v>40600</v>
      </c>
      <c r="E3928" s="53">
        <v>0</v>
      </c>
      <c r="F3928" s="148">
        <f t="shared" si="1543"/>
        <v>100</v>
      </c>
    </row>
    <row r="3929" spans="1:6" s="28" customFormat="1" x14ac:dyDescent="0.2">
      <c r="A3929" s="43">
        <v>631900</v>
      </c>
      <c r="B3929" s="44" t="s">
        <v>744</v>
      </c>
      <c r="C3929" s="53">
        <v>1500</v>
      </c>
      <c r="D3929" s="45">
        <v>0</v>
      </c>
      <c r="E3929" s="53">
        <v>0</v>
      </c>
      <c r="F3929" s="148">
        <f t="shared" si="1543"/>
        <v>0</v>
      </c>
    </row>
    <row r="3930" spans="1:6" s="50" customFormat="1" x14ac:dyDescent="0.2">
      <c r="A3930" s="41">
        <v>638000</v>
      </c>
      <c r="B3930" s="46" t="s">
        <v>397</v>
      </c>
      <c r="C3930" s="40">
        <f>C3931+0</f>
        <v>200000</v>
      </c>
      <c r="D3930" s="40">
        <f>D3931+0</f>
        <v>200000</v>
      </c>
      <c r="E3930" s="40">
        <f>E3931+0</f>
        <v>0</v>
      </c>
      <c r="F3930" s="152">
        <f t="shared" si="1543"/>
        <v>100</v>
      </c>
    </row>
    <row r="3931" spans="1:6" s="28" customFormat="1" x14ac:dyDescent="0.2">
      <c r="A3931" s="43">
        <v>638100</v>
      </c>
      <c r="B3931" s="44" t="s">
        <v>469</v>
      </c>
      <c r="C3931" s="53">
        <v>200000</v>
      </c>
      <c r="D3931" s="45">
        <v>200000</v>
      </c>
      <c r="E3931" s="53">
        <v>0</v>
      </c>
      <c r="F3931" s="148">
        <f t="shared" si="1543"/>
        <v>100</v>
      </c>
    </row>
    <row r="3932" spans="1:6" s="28" customFormat="1" x14ac:dyDescent="0.2">
      <c r="A3932" s="82"/>
      <c r="B3932" s="76" t="s">
        <v>646</v>
      </c>
      <c r="C3932" s="80">
        <f>C3870+C3901+C3917+C3926+C3923+0</f>
        <v>559443600</v>
      </c>
      <c r="D3932" s="80">
        <f>D3870+D3901+D3917+D3926+D3923+0</f>
        <v>555445500</v>
      </c>
      <c r="E3932" s="80">
        <f>E3870+E3901+E3917+E3926+E3923+0</f>
        <v>0</v>
      </c>
      <c r="F3932" s="153">
        <f t="shared" si="1543"/>
        <v>99.285343509158025</v>
      </c>
    </row>
    <row r="3933" spans="1:6" s="140" customFormat="1" x14ac:dyDescent="0.2">
      <c r="A3933" s="38"/>
      <c r="B3933" s="72"/>
      <c r="C3933" s="62"/>
      <c r="D3933" s="62"/>
      <c r="E3933" s="62"/>
      <c r="F3933" s="149"/>
    </row>
    <row r="3934" spans="1:6" s="140" customFormat="1" x14ac:dyDescent="0.2">
      <c r="A3934" s="62"/>
      <c r="B3934" s="64"/>
      <c r="C3934" s="62"/>
      <c r="D3934" s="62"/>
      <c r="E3934" s="62"/>
      <c r="F3934" s="149"/>
    </row>
    <row r="3935" spans="1:6" s="140" customFormat="1" x14ac:dyDescent="0.2">
      <c r="A3935" s="266" t="s">
        <v>990</v>
      </c>
      <c r="B3935" s="64"/>
      <c r="C3935" s="62"/>
      <c r="D3935" s="62"/>
      <c r="E3935" s="62"/>
      <c r="F3935" s="149"/>
    </row>
    <row r="3936" spans="1:6" s="140" customFormat="1" x14ac:dyDescent="0.2">
      <c r="A3936" s="266" t="s">
        <v>657</v>
      </c>
      <c r="B3936" s="64"/>
      <c r="C3936" s="62"/>
      <c r="D3936" s="62"/>
      <c r="E3936" s="62"/>
      <c r="F3936" s="149"/>
    </row>
    <row r="3937" spans="1:6" s="140" customFormat="1" x14ac:dyDescent="0.2">
      <c r="A3937" s="43" t="s">
        <v>550</v>
      </c>
      <c r="B3937" s="44"/>
      <c r="C3937" s="62"/>
      <c r="D3937" s="62"/>
      <c r="E3937" s="62"/>
      <c r="F3937" s="149"/>
    </row>
    <row r="3938" spans="1:6" s="140" customFormat="1" x14ac:dyDescent="0.2">
      <c r="A3938" s="43" t="s">
        <v>991</v>
      </c>
      <c r="B3938" s="44"/>
      <c r="C3938" s="62"/>
      <c r="D3938" s="62"/>
      <c r="E3938" s="62"/>
      <c r="F3938" s="149"/>
    </row>
    <row r="3939" spans="1:6" s="140" customFormat="1" x14ac:dyDescent="0.2">
      <c r="A3939" s="38"/>
      <c r="B3939" s="44"/>
      <c r="C3939" s="62"/>
      <c r="D3939" s="62"/>
      <c r="E3939" s="62"/>
      <c r="F3939" s="149"/>
    </row>
    <row r="3940" spans="1:6" s="96" customFormat="1" x14ac:dyDescent="0.2">
      <c r="A3940" s="41">
        <v>410000</v>
      </c>
      <c r="B3940" s="42" t="s">
        <v>357</v>
      </c>
      <c r="C3940" s="40">
        <f>C3941+C3946+0</f>
        <v>7737700</v>
      </c>
      <c r="D3940" s="40">
        <f>D3941+D3946+0</f>
        <v>7809500</v>
      </c>
      <c r="E3940" s="40">
        <f>E3941+E3946+0</f>
        <v>0</v>
      </c>
      <c r="F3940" s="152">
        <f t="shared" ref="F3940:F3968" si="1549">D3940/C3940*100</f>
        <v>100.92792431859596</v>
      </c>
    </row>
    <row r="3941" spans="1:6" s="96" customFormat="1" x14ac:dyDescent="0.2">
      <c r="A3941" s="41">
        <v>411000</v>
      </c>
      <c r="B3941" s="42" t="s">
        <v>474</v>
      </c>
      <c r="C3941" s="40">
        <f t="shared" ref="C3941" si="1550">SUM(C3942:C3945)</f>
        <v>6864200</v>
      </c>
      <c r="D3941" s="40">
        <f t="shared" ref="D3941" si="1551">SUM(D3942:D3945)</f>
        <v>6947000</v>
      </c>
      <c r="E3941" s="40">
        <f t="shared" ref="E3941" si="1552">SUM(E3942:E3945)</f>
        <v>0</v>
      </c>
      <c r="F3941" s="152">
        <f t="shared" si="1549"/>
        <v>101.2062585588998</v>
      </c>
    </row>
    <row r="3942" spans="1:6" s="140" customFormat="1" x14ac:dyDescent="0.2">
      <c r="A3942" s="43">
        <v>411100</v>
      </c>
      <c r="B3942" s="44" t="s">
        <v>358</v>
      </c>
      <c r="C3942" s="53">
        <v>6355000</v>
      </c>
      <c r="D3942" s="45">
        <v>6450000</v>
      </c>
      <c r="E3942" s="53">
        <v>0</v>
      </c>
      <c r="F3942" s="148">
        <f t="shared" si="1549"/>
        <v>101.49488591660109</v>
      </c>
    </row>
    <row r="3943" spans="1:6" s="140" customFormat="1" ht="40.5" x14ac:dyDescent="0.2">
      <c r="A3943" s="43">
        <v>411200</v>
      </c>
      <c r="B3943" s="44" t="s">
        <v>487</v>
      </c>
      <c r="C3943" s="53">
        <v>200000</v>
      </c>
      <c r="D3943" s="45">
        <v>200000</v>
      </c>
      <c r="E3943" s="53">
        <v>0</v>
      </c>
      <c r="F3943" s="148">
        <f t="shared" si="1549"/>
        <v>100</v>
      </c>
    </row>
    <row r="3944" spans="1:6" s="140" customFormat="1" ht="40.5" x14ac:dyDescent="0.2">
      <c r="A3944" s="43">
        <v>411300</v>
      </c>
      <c r="B3944" s="44" t="s">
        <v>359</v>
      </c>
      <c r="C3944" s="53">
        <v>250000</v>
      </c>
      <c r="D3944" s="45">
        <v>237000</v>
      </c>
      <c r="E3944" s="53">
        <v>0</v>
      </c>
      <c r="F3944" s="148">
        <f t="shared" si="1549"/>
        <v>94.8</v>
      </c>
    </row>
    <row r="3945" spans="1:6" s="140" customFormat="1" x14ac:dyDescent="0.2">
      <c r="A3945" s="43">
        <v>411400</v>
      </c>
      <c r="B3945" s="44" t="s">
        <v>360</v>
      </c>
      <c r="C3945" s="53">
        <v>59200</v>
      </c>
      <c r="D3945" s="45">
        <v>60000</v>
      </c>
      <c r="E3945" s="53">
        <v>0</v>
      </c>
      <c r="F3945" s="148">
        <f t="shared" si="1549"/>
        <v>101.35135135135135</v>
      </c>
    </row>
    <row r="3946" spans="1:6" s="96" customFormat="1" x14ac:dyDescent="0.2">
      <c r="A3946" s="41">
        <v>412000</v>
      </c>
      <c r="B3946" s="46" t="s">
        <v>479</v>
      </c>
      <c r="C3946" s="40">
        <f t="shared" ref="C3946" si="1553">SUM(C3947:C3959)</f>
        <v>873500</v>
      </c>
      <c r="D3946" s="40">
        <f t="shared" ref="D3946" si="1554">SUM(D3947:D3959)</f>
        <v>862500</v>
      </c>
      <c r="E3946" s="40">
        <f t="shared" ref="E3946" si="1555">SUM(E3947:E3959)</f>
        <v>0</v>
      </c>
      <c r="F3946" s="152">
        <f t="shared" si="1549"/>
        <v>98.740698340011448</v>
      </c>
    </row>
    <row r="3947" spans="1:6" s="140" customFormat="1" x14ac:dyDescent="0.2">
      <c r="A3947" s="51">
        <v>412100</v>
      </c>
      <c r="B3947" s="44" t="s">
        <v>361</v>
      </c>
      <c r="C3947" s="53">
        <v>19000</v>
      </c>
      <c r="D3947" s="45">
        <v>19000</v>
      </c>
      <c r="E3947" s="53">
        <v>0</v>
      </c>
      <c r="F3947" s="148">
        <f t="shared" si="1549"/>
        <v>100</v>
      </c>
    </row>
    <row r="3948" spans="1:6" s="140" customFormat="1" ht="40.5" x14ac:dyDescent="0.2">
      <c r="A3948" s="43">
        <v>412200</v>
      </c>
      <c r="B3948" s="44" t="s">
        <v>488</v>
      </c>
      <c r="C3948" s="53">
        <v>360000</v>
      </c>
      <c r="D3948" s="45">
        <v>370000</v>
      </c>
      <c r="E3948" s="53">
        <v>0</v>
      </c>
      <c r="F3948" s="148">
        <f t="shared" si="1549"/>
        <v>102.77777777777777</v>
      </c>
    </row>
    <row r="3949" spans="1:6" s="140" customFormat="1" x14ac:dyDescent="0.2">
      <c r="A3949" s="43">
        <v>412300</v>
      </c>
      <c r="B3949" s="44" t="s">
        <v>362</v>
      </c>
      <c r="C3949" s="53">
        <v>93000</v>
      </c>
      <c r="D3949" s="45">
        <v>93000</v>
      </c>
      <c r="E3949" s="53">
        <v>0</v>
      </c>
      <c r="F3949" s="148">
        <f t="shared" si="1549"/>
        <v>100</v>
      </c>
    </row>
    <row r="3950" spans="1:6" s="140" customFormat="1" x14ac:dyDescent="0.2">
      <c r="A3950" s="43">
        <v>412400</v>
      </c>
      <c r="B3950" s="44" t="s">
        <v>363</v>
      </c>
      <c r="C3950" s="53">
        <v>3000</v>
      </c>
      <c r="D3950" s="45">
        <v>4000</v>
      </c>
      <c r="E3950" s="53">
        <v>0</v>
      </c>
      <c r="F3950" s="148">
        <f t="shared" si="1549"/>
        <v>133.33333333333331</v>
      </c>
    </row>
    <row r="3951" spans="1:6" s="140" customFormat="1" x14ac:dyDescent="0.2">
      <c r="A3951" s="43">
        <v>412500</v>
      </c>
      <c r="B3951" s="44" t="s">
        <v>364</v>
      </c>
      <c r="C3951" s="53">
        <v>160000</v>
      </c>
      <c r="D3951" s="45">
        <v>110000</v>
      </c>
      <c r="E3951" s="53">
        <v>0</v>
      </c>
      <c r="F3951" s="148">
        <f t="shared" si="1549"/>
        <v>68.75</v>
      </c>
    </row>
    <row r="3952" spans="1:6" s="140" customFormat="1" x14ac:dyDescent="0.2">
      <c r="A3952" s="43">
        <v>412600</v>
      </c>
      <c r="B3952" s="44" t="s">
        <v>489</v>
      </c>
      <c r="C3952" s="53">
        <v>14000</v>
      </c>
      <c r="D3952" s="45">
        <v>12000</v>
      </c>
      <c r="E3952" s="53">
        <v>0</v>
      </c>
      <c r="F3952" s="148">
        <f t="shared" si="1549"/>
        <v>85.714285714285708</v>
      </c>
    </row>
    <row r="3953" spans="1:6" s="140" customFormat="1" x14ac:dyDescent="0.2">
      <c r="A3953" s="43">
        <v>412700</v>
      </c>
      <c r="B3953" s="44" t="s">
        <v>476</v>
      </c>
      <c r="C3953" s="53">
        <v>120000</v>
      </c>
      <c r="D3953" s="45">
        <v>125000</v>
      </c>
      <c r="E3953" s="53">
        <v>0</v>
      </c>
      <c r="F3953" s="148">
        <f t="shared" si="1549"/>
        <v>104.16666666666667</v>
      </c>
    </row>
    <row r="3954" spans="1:6" s="140" customFormat="1" x14ac:dyDescent="0.2">
      <c r="A3954" s="43">
        <v>412900</v>
      </c>
      <c r="B3954" s="48" t="s">
        <v>888</v>
      </c>
      <c r="C3954" s="53">
        <v>38000</v>
      </c>
      <c r="D3954" s="45">
        <v>60000</v>
      </c>
      <c r="E3954" s="53">
        <v>0</v>
      </c>
      <c r="F3954" s="148">
        <f t="shared" si="1549"/>
        <v>157.89473684210526</v>
      </c>
    </row>
    <row r="3955" spans="1:6" s="140" customFormat="1" x14ac:dyDescent="0.2">
      <c r="A3955" s="43">
        <v>412900</v>
      </c>
      <c r="B3955" s="48" t="s">
        <v>703</v>
      </c>
      <c r="C3955" s="53">
        <v>38000</v>
      </c>
      <c r="D3955" s="45">
        <v>38000</v>
      </c>
      <c r="E3955" s="53">
        <v>0</v>
      </c>
      <c r="F3955" s="148">
        <f t="shared" si="1549"/>
        <v>100</v>
      </c>
    </row>
    <row r="3956" spans="1:6" s="140" customFormat="1" x14ac:dyDescent="0.2">
      <c r="A3956" s="43">
        <v>412900</v>
      </c>
      <c r="B3956" s="48" t="s">
        <v>721</v>
      </c>
      <c r="C3956" s="53">
        <v>4000</v>
      </c>
      <c r="D3956" s="45">
        <v>4000</v>
      </c>
      <c r="E3956" s="53">
        <v>0</v>
      </c>
      <c r="F3956" s="148">
        <f t="shared" si="1549"/>
        <v>100</v>
      </c>
    </row>
    <row r="3957" spans="1:6" s="140" customFormat="1" x14ac:dyDescent="0.2">
      <c r="A3957" s="43">
        <v>412900</v>
      </c>
      <c r="B3957" s="48" t="s">
        <v>722</v>
      </c>
      <c r="C3957" s="53">
        <v>2500</v>
      </c>
      <c r="D3957" s="45">
        <v>2500</v>
      </c>
      <c r="E3957" s="53">
        <v>0</v>
      </c>
      <c r="F3957" s="148">
        <f t="shared" si="1549"/>
        <v>100</v>
      </c>
    </row>
    <row r="3958" spans="1:6" s="140" customFormat="1" x14ac:dyDescent="0.2">
      <c r="A3958" s="43">
        <v>412900</v>
      </c>
      <c r="B3958" s="48" t="s">
        <v>723</v>
      </c>
      <c r="C3958" s="53">
        <v>15000</v>
      </c>
      <c r="D3958" s="45">
        <v>15000</v>
      </c>
      <c r="E3958" s="53">
        <v>0</v>
      </c>
      <c r="F3958" s="148">
        <f t="shared" si="1549"/>
        <v>100</v>
      </c>
    </row>
    <row r="3959" spans="1:6" s="140" customFormat="1" x14ac:dyDescent="0.2">
      <c r="A3959" s="43">
        <v>412900</v>
      </c>
      <c r="B3959" s="48" t="s">
        <v>705</v>
      </c>
      <c r="C3959" s="53">
        <v>7000</v>
      </c>
      <c r="D3959" s="45">
        <v>10000</v>
      </c>
      <c r="E3959" s="53">
        <v>0</v>
      </c>
      <c r="F3959" s="148">
        <f t="shared" si="1549"/>
        <v>142.85714285714286</v>
      </c>
    </row>
    <row r="3960" spans="1:6" s="96" customFormat="1" x14ac:dyDescent="0.2">
      <c r="A3960" s="41">
        <v>510000</v>
      </c>
      <c r="B3960" s="46" t="s">
        <v>423</v>
      </c>
      <c r="C3960" s="40">
        <f>C3961+C3963+0</f>
        <v>3800000</v>
      </c>
      <c r="D3960" s="40">
        <f>D3961+D3963+0</f>
        <v>4000000</v>
      </c>
      <c r="E3960" s="40">
        <f>E3961+E3963+0</f>
        <v>0</v>
      </c>
      <c r="F3960" s="152">
        <f t="shared" si="1549"/>
        <v>105.26315789473684</v>
      </c>
    </row>
    <row r="3961" spans="1:6" s="96" customFormat="1" x14ac:dyDescent="0.2">
      <c r="A3961" s="41">
        <v>511000</v>
      </c>
      <c r="B3961" s="46" t="s">
        <v>424</v>
      </c>
      <c r="C3961" s="40">
        <f t="shared" ref="C3961" si="1556">C3962</f>
        <v>50000</v>
      </c>
      <c r="D3961" s="40">
        <f t="shared" ref="D3961" si="1557">D3962</f>
        <v>50000</v>
      </c>
      <c r="E3961" s="40">
        <f t="shared" ref="E3961" si="1558">E3962</f>
        <v>0</v>
      </c>
      <c r="F3961" s="152">
        <f t="shared" si="1549"/>
        <v>100</v>
      </c>
    </row>
    <row r="3962" spans="1:6" s="140" customFormat="1" x14ac:dyDescent="0.2">
      <c r="A3962" s="43">
        <v>511300</v>
      </c>
      <c r="B3962" s="44" t="s">
        <v>427</v>
      </c>
      <c r="C3962" s="53">
        <v>50000</v>
      </c>
      <c r="D3962" s="45">
        <v>50000</v>
      </c>
      <c r="E3962" s="53">
        <v>0</v>
      </c>
      <c r="F3962" s="148">
        <f t="shared" si="1549"/>
        <v>100</v>
      </c>
    </row>
    <row r="3963" spans="1:6" s="96" customFormat="1" x14ac:dyDescent="0.2">
      <c r="A3963" s="41">
        <v>516000</v>
      </c>
      <c r="B3963" s="46" t="s">
        <v>434</v>
      </c>
      <c r="C3963" s="40">
        <f t="shared" ref="C3963" si="1559">C3964</f>
        <v>3750000</v>
      </c>
      <c r="D3963" s="40">
        <f t="shared" ref="D3963" si="1560">D3964</f>
        <v>3950000</v>
      </c>
      <c r="E3963" s="40">
        <f t="shared" ref="E3963" si="1561">E3964</f>
        <v>0</v>
      </c>
      <c r="F3963" s="152">
        <f t="shared" si="1549"/>
        <v>105.33333333333333</v>
      </c>
    </row>
    <row r="3964" spans="1:6" s="140" customFormat="1" x14ac:dyDescent="0.2">
      <c r="A3964" s="43">
        <v>516100</v>
      </c>
      <c r="B3964" s="44" t="s">
        <v>434</v>
      </c>
      <c r="C3964" s="53">
        <v>3750000</v>
      </c>
      <c r="D3964" s="45">
        <v>3950000</v>
      </c>
      <c r="E3964" s="53">
        <v>0</v>
      </c>
      <c r="F3964" s="148">
        <f t="shared" si="1549"/>
        <v>105.33333333333333</v>
      </c>
    </row>
    <row r="3965" spans="1:6" s="96" customFormat="1" x14ac:dyDescent="0.2">
      <c r="A3965" s="41">
        <v>630000</v>
      </c>
      <c r="B3965" s="46" t="s">
        <v>464</v>
      </c>
      <c r="C3965" s="40">
        <f t="shared" ref="C3965:D3966" si="1562">C3966</f>
        <v>198000</v>
      </c>
      <c r="D3965" s="40">
        <f t="shared" si="1562"/>
        <v>210000</v>
      </c>
      <c r="E3965" s="40">
        <f t="shared" ref="E3965:E3966" si="1563">E3966</f>
        <v>0</v>
      </c>
      <c r="F3965" s="152">
        <f t="shared" si="1549"/>
        <v>106.06060606060606</v>
      </c>
    </row>
    <row r="3966" spans="1:6" s="96" customFormat="1" x14ac:dyDescent="0.2">
      <c r="A3966" s="41">
        <v>638000</v>
      </c>
      <c r="B3966" s="46" t="s">
        <v>397</v>
      </c>
      <c r="C3966" s="40">
        <f t="shared" si="1562"/>
        <v>198000</v>
      </c>
      <c r="D3966" s="40">
        <f t="shared" si="1562"/>
        <v>210000</v>
      </c>
      <c r="E3966" s="40">
        <f t="shared" si="1563"/>
        <v>0</v>
      </c>
      <c r="F3966" s="152">
        <f t="shared" si="1549"/>
        <v>106.06060606060606</v>
      </c>
    </row>
    <row r="3967" spans="1:6" s="140" customFormat="1" x14ac:dyDescent="0.2">
      <c r="A3967" s="43">
        <v>638100</v>
      </c>
      <c r="B3967" s="44" t="s">
        <v>469</v>
      </c>
      <c r="C3967" s="53">
        <v>198000</v>
      </c>
      <c r="D3967" s="45">
        <v>210000</v>
      </c>
      <c r="E3967" s="53">
        <v>0</v>
      </c>
      <c r="F3967" s="148">
        <f t="shared" si="1549"/>
        <v>106.06060606060606</v>
      </c>
    </row>
    <row r="3968" spans="1:6" s="97" customFormat="1" x14ac:dyDescent="0.2">
      <c r="A3968" s="58"/>
      <c r="B3968" s="59" t="s">
        <v>646</v>
      </c>
      <c r="C3968" s="60">
        <f>C3940+C3960+C3965</f>
        <v>11735700</v>
      </c>
      <c r="D3968" s="60">
        <f>D3940+D3960+D3965</f>
        <v>12019500</v>
      </c>
      <c r="E3968" s="60">
        <f>E3940+E3960+E3965</f>
        <v>0</v>
      </c>
      <c r="F3968" s="153">
        <f t="shared" si="1549"/>
        <v>102.41826222551703</v>
      </c>
    </row>
    <row r="3969" spans="1:6" s="140" customFormat="1" x14ac:dyDescent="0.2">
      <c r="A3969" s="38"/>
      <c r="B3969" s="72"/>
      <c r="C3969" s="62"/>
      <c r="D3969" s="62"/>
      <c r="E3969" s="62"/>
      <c r="F3969" s="149"/>
    </row>
    <row r="3970" spans="1:6" s="140" customFormat="1" x14ac:dyDescent="0.2">
      <c r="A3970" s="38"/>
      <c r="B3970" s="72"/>
      <c r="C3970" s="62"/>
      <c r="D3970" s="62"/>
      <c r="E3970" s="62"/>
      <c r="F3970" s="149"/>
    </row>
    <row r="3971" spans="1:6" s="140" customFormat="1" x14ac:dyDescent="0.2">
      <c r="A3971" s="43" t="s">
        <v>992</v>
      </c>
      <c r="B3971" s="44"/>
      <c r="C3971" s="62"/>
      <c r="D3971" s="62"/>
      <c r="E3971" s="62"/>
      <c r="F3971" s="149"/>
    </row>
    <row r="3972" spans="1:6" s="140" customFormat="1" x14ac:dyDescent="0.2">
      <c r="A3972" s="43" t="s">
        <v>657</v>
      </c>
      <c r="B3972" s="44"/>
      <c r="C3972" s="62"/>
      <c r="D3972" s="62"/>
      <c r="E3972" s="62"/>
      <c r="F3972" s="149"/>
    </row>
    <row r="3973" spans="1:6" s="140" customFormat="1" x14ac:dyDescent="0.2">
      <c r="A3973" s="43" t="s">
        <v>551</v>
      </c>
      <c r="B3973" s="44"/>
      <c r="C3973" s="62"/>
      <c r="D3973" s="62"/>
      <c r="E3973" s="62"/>
      <c r="F3973" s="149"/>
    </row>
    <row r="3974" spans="1:6" s="140" customFormat="1" x14ac:dyDescent="0.2">
      <c r="A3974" s="43" t="s">
        <v>579</v>
      </c>
      <c r="B3974" s="44"/>
      <c r="C3974" s="62"/>
      <c r="D3974" s="62"/>
      <c r="E3974" s="62"/>
      <c r="F3974" s="149"/>
    </row>
    <row r="3975" spans="1:6" s="140" customFormat="1" x14ac:dyDescent="0.2">
      <c r="A3975" s="38"/>
      <c r="B3975" s="44"/>
      <c r="C3975" s="62"/>
      <c r="D3975" s="62"/>
      <c r="E3975" s="62"/>
      <c r="F3975" s="149"/>
    </row>
    <row r="3976" spans="1:6" s="96" customFormat="1" x14ac:dyDescent="0.2">
      <c r="A3976" s="41">
        <v>410000</v>
      </c>
      <c r="B3976" s="42" t="s">
        <v>357</v>
      </c>
      <c r="C3976" s="40">
        <f t="shared" ref="C3976" si="1564">C3977+C3982</f>
        <v>1826700</v>
      </c>
      <c r="D3976" s="40">
        <f t="shared" ref="D3976" si="1565">D3977+D3982</f>
        <v>1894800</v>
      </c>
      <c r="E3976" s="40">
        <f t="shared" ref="E3976" si="1566">E3977+E3982</f>
        <v>0</v>
      </c>
      <c r="F3976" s="152">
        <f t="shared" ref="F3976:F4002" si="1567">D3976/C3976*100</f>
        <v>103.72803415996059</v>
      </c>
    </row>
    <row r="3977" spans="1:6" s="96" customFormat="1" x14ac:dyDescent="0.2">
      <c r="A3977" s="41">
        <v>411000</v>
      </c>
      <c r="B3977" s="42" t="s">
        <v>474</v>
      </c>
      <c r="C3977" s="40">
        <f t="shared" ref="C3977" si="1568">SUM(C3978:C3981)</f>
        <v>1319000</v>
      </c>
      <c r="D3977" s="40">
        <f t="shared" ref="D3977" si="1569">SUM(D3978:D3981)</f>
        <v>1371000</v>
      </c>
      <c r="E3977" s="40">
        <f t="shared" ref="E3977" si="1570">SUM(E3978:E3981)</f>
        <v>0</v>
      </c>
      <c r="F3977" s="152">
        <f t="shared" si="1567"/>
        <v>103.94238059135709</v>
      </c>
    </row>
    <row r="3978" spans="1:6" s="140" customFormat="1" x14ac:dyDescent="0.2">
      <c r="A3978" s="43">
        <v>411100</v>
      </c>
      <c r="B3978" s="44" t="s">
        <v>358</v>
      </c>
      <c r="C3978" s="53">
        <v>1220000</v>
      </c>
      <c r="D3978" s="45">
        <v>1270000</v>
      </c>
      <c r="E3978" s="53">
        <v>0</v>
      </c>
      <c r="F3978" s="148">
        <f t="shared" si="1567"/>
        <v>104.09836065573769</v>
      </c>
    </row>
    <row r="3979" spans="1:6" s="140" customFormat="1" ht="40.5" x14ac:dyDescent="0.2">
      <c r="A3979" s="43">
        <v>411200</v>
      </c>
      <c r="B3979" s="44" t="s">
        <v>487</v>
      </c>
      <c r="C3979" s="53">
        <v>39000</v>
      </c>
      <c r="D3979" s="45">
        <v>39000</v>
      </c>
      <c r="E3979" s="53">
        <v>0</v>
      </c>
      <c r="F3979" s="148">
        <f t="shared" si="1567"/>
        <v>100</v>
      </c>
    </row>
    <row r="3980" spans="1:6" s="140" customFormat="1" ht="40.5" x14ac:dyDescent="0.2">
      <c r="A3980" s="43">
        <v>411300</v>
      </c>
      <c r="B3980" s="44" t="s">
        <v>359</v>
      </c>
      <c r="C3980" s="53">
        <v>52000</v>
      </c>
      <c r="D3980" s="45">
        <v>50000</v>
      </c>
      <c r="E3980" s="53">
        <v>0</v>
      </c>
      <c r="F3980" s="148">
        <f t="shared" si="1567"/>
        <v>96.15384615384616</v>
      </c>
    </row>
    <row r="3981" spans="1:6" s="140" customFormat="1" x14ac:dyDescent="0.2">
      <c r="A3981" s="43">
        <v>411400</v>
      </c>
      <c r="B3981" s="44" t="s">
        <v>360</v>
      </c>
      <c r="C3981" s="53">
        <v>8000</v>
      </c>
      <c r="D3981" s="45">
        <v>12000</v>
      </c>
      <c r="E3981" s="53">
        <v>0</v>
      </c>
      <c r="F3981" s="148">
        <f t="shared" si="1567"/>
        <v>150</v>
      </c>
    </row>
    <row r="3982" spans="1:6" s="96" customFormat="1" x14ac:dyDescent="0.2">
      <c r="A3982" s="41">
        <v>412000</v>
      </c>
      <c r="B3982" s="46" t="s">
        <v>479</v>
      </c>
      <c r="C3982" s="40">
        <f t="shared" ref="C3982" si="1571">SUM(C3983:C3994)</f>
        <v>507700</v>
      </c>
      <c r="D3982" s="40">
        <f t="shared" ref="D3982" si="1572">SUM(D3983:D3994)</f>
        <v>523800</v>
      </c>
      <c r="E3982" s="40">
        <f t="shared" ref="E3982" si="1573">SUM(E3983:E3994)</f>
        <v>0</v>
      </c>
      <c r="F3982" s="152">
        <f t="shared" si="1567"/>
        <v>103.17116407327163</v>
      </c>
    </row>
    <row r="3983" spans="1:6" s="140" customFormat="1" x14ac:dyDescent="0.2">
      <c r="A3983" s="51">
        <v>412100</v>
      </c>
      <c r="B3983" s="44" t="s">
        <v>361</v>
      </c>
      <c r="C3983" s="53">
        <v>15900</v>
      </c>
      <c r="D3983" s="45">
        <v>17900</v>
      </c>
      <c r="E3983" s="53">
        <v>0</v>
      </c>
      <c r="F3983" s="148">
        <f t="shared" si="1567"/>
        <v>112.57861635220125</v>
      </c>
    </row>
    <row r="3984" spans="1:6" s="140" customFormat="1" ht="40.5" x14ac:dyDescent="0.2">
      <c r="A3984" s="43">
        <v>412200</v>
      </c>
      <c r="B3984" s="44" t="s">
        <v>488</v>
      </c>
      <c r="C3984" s="53">
        <v>52000</v>
      </c>
      <c r="D3984" s="45">
        <v>57000</v>
      </c>
      <c r="E3984" s="53">
        <v>0</v>
      </c>
      <c r="F3984" s="148">
        <f t="shared" si="1567"/>
        <v>109.61538461538463</v>
      </c>
    </row>
    <row r="3985" spans="1:6" s="140" customFormat="1" x14ac:dyDescent="0.2">
      <c r="A3985" s="43">
        <v>412300</v>
      </c>
      <c r="B3985" s="44" t="s">
        <v>362</v>
      </c>
      <c r="C3985" s="53">
        <v>27000</v>
      </c>
      <c r="D3985" s="45">
        <v>27000</v>
      </c>
      <c r="E3985" s="53">
        <v>0</v>
      </c>
      <c r="F3985" s="148">
        <f t="shared" si="1567"/>
        <v>100</v>
      </c>
    </row>
    <row r="3986" spans="1:6" s="140" customFormat="1" x14ac:dyDescent="0.2">
      <c r="A3986" s="43">
        <v>412400</v>
      </c>
      <c r="B3986" s="44" t="s">
        <v>363</v>
      </c>
      <c r="C3986" s="53">
        <v>340000</v>
      </c>
      <c r="D3986" s="45">
        <v>350000</v>
      </c>
      <c r="E3986" s="53">
        <v>0</v>
      </c>
      <c r="F3986" s="148">
        <f t="shared" si="1567"/>
        <v>102.94117647058823</v>
      </c>
    </row>
    <row r="3987" spans="1:6" s="140" customFormat="1" x14ac:dyDescent="0.2">
      <c r="A3987" s="43">
        <v>412500</v>
      </c>
      <c r="B3987" s="44" t="s">
        <v>364</v>
      </c>
      <c r="C3987" s="53">
        <v>20000</v>
      </c>
      <c r="D3987" s="45">
        <v>20000</v>
      </c>
      <c r="E3987" s="53">
        <v>0</v>
      </c>
      <c r="F3987" s="148">
        <f t="shared" si="1567"/>
        <v>100</v>
      </c>
    </row>
    <row r="3988" spans="1:6" s="140" customFormat="1" x14ac:dyDescent="0.2">
      <c r="A3988" s="43">
        <v>412600</v>
      </c>
      <c r="B3988" s="44" t="s">
        <v>489</v>
      </c>
      <c r="C3988" s="53">
        <v>10000</v>
      </c>
      <c r="D3988" s="45">
        <v>10000</v>
      </c>
      <c r="E3988" s="53">
        <v>0</v>
      </c>
      <c r="F3988" s="148">
        <f t="shared" si="1567"/>
        <v>100</v>
      </c>
    </row>
    <row r="3989" spans="1:6" s="140" customFormat="1" x14ac:dyDescent="0.2">
      <c r="A3989" s="43">
        <v>412700</v>
      </c>
      <c r="B3989" s="44" t="s">
        <v>476</v>
      </c>
      <c r="C3989" s="53">
        <v>13300</v>
      </c>
      <c r="D3989" s="45">
        <v>13000</v>
      </c>
      <c r="E3989" s="53">
        <v>0</v>
      </c>
      <c r="F3989" s="148">
        <f t="shared" si="1567"/>
        <v>97.744360902255636</v>
      </c>
    </row>
    <row r="3990" spans="1:6" s="140" customFormat="1" x14ac:dyDescent="0.2">
      <c r="A3990" s="43">
        <v>412900</v>
      </c>
      <c r="B3990" s="48" t="s">
        <v>888</v>
      </c>
      <c r="C3990" s="53">
        <v>6700</v>
      </c>
      <c r="D3990" s="45">
        <v>3700</v>
      </c>
      <c r="E3990" s="53">
        <v>0</v>
      </c>
      <c r="F3990" s="148">
        <f t="shared" si="1567"/>
        <v>55.223880597014926</v>
      </c>
    </row>
    <row r="3991" spans="1:6" s="140" customFormat="1" x14ac:dyDescent="0.2">
      <c r="A3991" s="43">
        <v>412900</v>
      </c>
      <c r="B3991" s="48" t="s">
        <v>703</v>
      </c>
      <c r="C3991" s="53">
        <v>19200</v>
      </c>
      <c r="D3991" s="45">
        <v>19200</v>
      </c>
      <c r="E3991" s="53">
        <v>0</v>
      </c>
      <c r="F3991" s="148">
        <f t="shared" si="1567"/>
        <v>100</v>
      </c>
    </row>
    <row r="3992" spans="1:6" s="140" customFormat="1" x14ac:dyDescent="0.2">
      <c r="A3992" s="43">
        <v>412900</v>
      </c>
      <c r="B3992" s="48" t="s">
        <v>721</v>
      </c>
      <c r="C3992" s="53">
        <v>2000</v>
      </c>
      <c r="D3992" s="45">
        <v>2000</v>
      </c>
      <c r="E3992" s="53">
        <v>0</v>
      </c>
      <c r="F3992" s="148">
        <f t="shared" si="1567"/>
        <v>100</v>
      </c>
    </row>
    <row r="3993" spans="1:6" s="140" customFormat="1" x14ac:dyDescent="0.2">
      <c r="A3993" s="43">
        <v>412900</v>
      </c>
      <c r="B3993" s="48" t="s">
        <v>722</v>
      </c>
      <c r="C3993" s="53">
        <v>1500</v>
      </c>
      <c r="D3993" s="45">
        <v>3000</v>
      </c>
      <c r="E3993" s="53">
        <v>0</v>
      </c>
      <c r="F3993" s="148">
        <f t="shared" si="1567"/>
        <v>200</v>
      </c>
    </row>
    <row r="3994" spans="1:6" s="140" customFormat="1" x14ac:dyDescent="0.2">
      <c r="A3994" s="43">
        <v>412900</v>
      </c>
      <c r="B3994" s="48" t="s">
        <v>705</v>
      </c>
      <c r="C3994" s="53">
        <v>100</v>
      </c>
      <c r="D3994" s="45">
        <v>1000</v>
      </c>
      <c r="E3994" s="53">
        <v>0</v>
      </c>
      <c r="F3994" s="148">
        <f t="shared" si="1567"/>
        <v>1000</v>
      </c>
    </row>
    <row r="3995" spans="1:6" s="96" customFormat="1" x14ac:dyDescent="0.2">
      <c r="A3995" s="41">
        <v>510000</v>
      </c>
      <c r="B3995" s="46" t="s">
        <v>423</v>
      </c>
      <c r="C3995" s="40">
        <f>C3996+0</f>
        <v>261000</v>
      </c>
      <c r="D3995" s="40">
        <f>D3996+0</f>
        <v>300000</v>
      </c>
      <c r="E3995" s="40">
        <f>E3996+0</f>
        <v>0</v>
      </c>
      <c r="F3995" s="152">
        <f t="shared" si="1567"/>
        <v>114.94252873563218</v>
      </c>
    </row>
    <row r="3996" spans="1:6" s="96" customFormat="1" x14ac:dyDescent="0.2">
      <c r="A3996" s="41">
        <v>511000</v>
      </c>
      <c r="B3996" s="46" t="s">
        <v>424</v>
      </c>
      <c r="C3996" s="40">
        <f t="shared" ref="C3996" si="1574">C3997+C3998</f>
        <v>261000</v>
      </c>
      <c r="D3996" s="40">
        <f t="shared" ref="D3996" si="1575">D3997+D3998</f>
        <v>300000</v>
      </c>
      <c r="E3996" s="40">
        <f t="shared" ref="E3996" si="1576">E3997+E3998</f>
        <v>0</v>
      </c>
      <c r="F3996" s="152">
        <f t="shared" si="1567"/>
        <v>114.94252873563218</v>
      </c>
    </row>
    <row r="3997" spans="1:6" s="140" customFormat="1" x14ac:dyDescent="0.2">
      <c r="A3997" s="43">
        <v>511300</v>
      </c>
      <c r="B3997" s="44" t="s">
        <v>427</v>
      </c>
      <c r="C3997" s="53">
        <v>260000</v>
      </c>
      <c r="D3997" s="45">
        <v>300000</v>
      </c>
      <c r="E3997" s="53">
        <v>0</v>
      </c>
      <c r="F3997" s="148">
        <f t="shared" si="1567"/>
        <v>115.38461538461537</v>
      </c>
    </row>
    <row r="3998" spans="1:6" s="140" customFormat="1" x14ac:dyDescent="0.2">
      <c r="A3998" s="43">
        <v>511700</v>
      </c>
      <c r="B3998" s="44" t="s">
        <v>798</v>
      </c>
      <c r="C3998" s="53">
        <v>1000</v>
      </c>
      <c r="D3998" s="45">
        <v>0</v>
      </c>
      <c r="E3998" s="53">
        <v>0</v>
      </c>
      <c r="F3998" s="148">
        <f t="shared" si="1567"/>
        <v>0</v>
      </c>
    </row>
    <row r="3999" spans="1:6" s="96" customFormat="1" x14ac:dyDescent="0.2">
      <c r="A3999" s="41">
        <v>630000</v>
      </c>
      <c r="B3999" s="46" t="s">
        <v>464</v>
      </c>
      <c r="C3999" s="40">
        <f t="shared" ref="C3999:D4000" si="1577">C4000</f>
        <v>39400</v>
      </c>
      <c r="D3999" s="40">
        <f t="shared" si="1577"/>
        <v>89400</v>
      </c>
      <c r="E3999" s="40">
        <f t="shared" ref="E3999:E4000" si="1578">E4000</f>
        <v>0</v>
      </c>
      <c r="F3999" s="152">
        <f t="shared" si="1567"/>
        <v>226.90355329949239</v>
      </c>
    </row>
    <row r="4000" spans="1:6" s="96" customFormat="1" x14ac:dyDescent="0.2">
      <c r="A4000" s="41">
        <v>638000</v>
      </c>
      <c r="B4000" s="46" t="s">
        <v>397</v>
      </c>
      <c r="C4000" s="40">
        <f t="shared" si="1577"/>
        <v>39400</v>
      </c>
      <c r="D4000" s="40">
        <f t="shared" si="1577"/>
        <v>89400</v>
      </c>
      <c r="E4000" s="40">
        <f t="shared" si="1578"/>
        <v>0</v>
      </c>
      <c r="F4000" s="152">
        <f t="shared" si="1567"/>
        <v>226.90355329949239</v>
      </c>
    </row>
    <row r="4001" spans="1:6" s="140" customFormat="1" x14ac:dyDescent="0.2">
      <c r="A4001" s="43">
        <v>638100</v>
      </c>
      <c r="B4001" s="44" t="s">
        <v>469</v>
      </c>
      <c r="C4001" s="53">
        <v>39400</v>
      </c>
      <c r="D4001" s="45">
        <v>89400</v>
      </c>
      <c r="E4001" s="53">
        <v>0</v>
      </c>
      <c r="F4001" s="148">
        <f t="shared" si="1567"/>
        <v>226.90355329949239</v>
      </c>
    </row>
    <row r="4002" spans="1:6" s="97" customFormat="1" x14ac:dyDescent="0.2">
      <c r="A4002" s="58"/>
      <c r="B4002" s="59" t="s">
        <v>646</v>
      </c>
      <c r="C4002" s="60">
        <f>C3976+C3995+C3999</f>
        <v>2127100</v>
      </c>
      <c r="D4002" s="60">
        <f>D3976+D3995+D3999</f>
        <v>2284200</v>
      </c>
      <c r="E4002" s="60">
        <f>E3976+E3995+E3999</f>
        <v>0</v>
      </c>
      <c r="F4002" s="153">
        <f t="shared" si="1567"/>
        <v>107.38564242395749</v>
      </c>
    </row>
    <row r="4003" spans="1:6" s="140" customFormat="1" x14ac:dyDescent="0.2">
      <c r="A4003" s="38"/>
      <c r="B4003" s="72"/>
      <c r="C4003" s="62"/>
      <c r="D4003" s="62"/>
      <c r="E4003" s="62"/>
      <c r="F4003" s="149"/>
    </row>
    <row r="4004" spans="1:6" s="140" customFormat="1" x14ac:dyDescent="0.2">
      <c r="A4004" s="38"/>
      <c r="B4004" s="72"/>
      <c r="C4004" s="62"/>
      <c r="D4004" s="62"/>
      <c r="E4004" s="62"/>
      <c r="F4004" s="149"/>
    </row>
    <row r="4005" spans="1:6" s="140" customFormat="1" x14ac:dyDescent="0.2">
      <c r="A4005" s="43" t="s">
        <v>993</v>
      </c>
      <c r="B4005" s="44"/>
      <c r="C4005" s="62"/>
      <c r="D4005" s="62"/>
      <c r="E4005" s="62"/>
      <c r="F4005" s="149"/>
    </row>
    <row r="4006" spans="1:6" s="140" customFormat="1" x14ac:dyDescent="0.2">
      <c r="A4006" s="43" t="s">
        <v>657</v>
      </c>
      <c r="B4006" s="44"/>
      <c r="C4006" s="62"/>
      <c r="D4006" s="62"/>
      <c r="E4006" s="62"/>
      <c r="F4006" s="149"/>
    </row>
    <row r="4007" spans="1:6" s="140" customFormat="1" x14ac:dyDescent="0.2">
      <c r="A4007" s="43" t="s">
        <v>553</v>
      </c>
      <c r="B4007" s="44"/>
      <c r="C4007" s="62"/>
      <c r="D4007" s="62"/>
      <c r="E4007" s="62"/>
      <c r="F4007" s="149"/>
    </row>
    <row r="4008" spans="1:6" s="140" customFormat="1" x14ac:dyDescent="0.2">
      <c r="A4008" s="43" t="s">
        <v>579</v>
      </c>
      <c r="B4008" s="44"/>
      <c r="C4008" s="62"/>
      <c r="D4008" s="62"/>
      <c r="E4008" s="62"/>
      <c r="F4008" s="149"/>
    </row>
    <row r="4009" spans="1:6" s="140" customFormat="1" x14ac:dyDescent="0.2">
      <c r="A4009" s="38"/>
      <c r="B4009" s="44"/>
      <c r="C4009" s="62"/>
      <c r="D4009" s="62"/>
      <c r="E4009" s="62"/>
      <c r="F4009" s="149"/>
    </row>
    <row r="4010" spans="1:6" s="96" customFormat="1" x14ac:dyDescent="0.2">
      <c r="A4010" s="41">
        <v>410000</v>
      </c>
      <c r="B4010" s="42" t="s">
        <v>357</v>
      </c>
      <c r="C4010" s="40">
        <f>C4011+C4016+C4031+C4029+0</f>
        <v>3829500</v>
      </c>
      <c r="D4010" s="40">
        <f>D4011+D4016+D4031+D4029+0</f>
        <v>3895000</v>
      </c>
      <c r="E4010" s="40">
        <f>E4011+E4016+E4031+E4029+0</f>
        <v>0</v>
      </c>
      <c r="F4010" s="152">
        <f t="shared" ref="F4010:F4046" si="1579">D4010/C4010*100</f>
        <v>101.71040605823214</v>
      </c>
    </row>
    <row r="4011" spans="1:6" s="96" customFormat="1" x14ac:dyDescent="0.2">
      <c r="A4011" s="41">
        <v>411000</v>
      </c>
      <c r="B4011" s="42" t="s">
        <v>474</v>
      </c>
      <c r="C4011" s="40">
        <f t="shared" ref="C4011" si="1580">SUM(C4012:C4015)</f>
        <v>3352500</v>
      </c>
      <c r="D4011" s="40">
        <f t="shared" ref="D4011" si="1581">SUM(D4012:D4015)</f>
        <v>3399500</v>
      </c>
      <c r="E4011" s="40">
        <f t="shared" ref="E4011" si="1582">SUM(E4012:E4015)</f>
        <v>0</v>
      </c>
      <c r="F4011" s="152">
        <f t="shared" si="1579"/>
        <v>101.40193885160329</v>
      </c>
    </row>
    <row r="4012" spans="1:6" s="140" customFormat="1" x14ac:dyDescent="0.2">
      <c r="A4012" s="43">
        <v>411100</v>
      </c>
      <c r="B4012" s="44" t="s">
        <v>358</v>
      </c>
      <c r="C4012" s="53">
        <v>3075000</v>
      </c>
      <c r="D4012" s="45">
        <v>3160000</v>
      </c>
      <c r="E4012" s="53">
        <v>0</v>
      </c>
      <c r="F4012" s="148">
        <f t="shared" si="1579"/>
        <v>102.76422764227642</v>
      </c>
    </row>
    <row r="4013" spans="1:6" s="140" customFormat="1" ht="40.5" x14ac:dyDescent="0.2">
      <c r="A4013" s="43">
        <v>411200</v>
      </c>
      <c r="B4013" s="44" t="s">
        <v>487</v>
      </c>
      <c r="C4013" s="53">
        <v>91500</v>
      </c>
      <c r="D4013" s="45">
        <v>86000</v>
      </c>
      <c r="E4013" s="53">
        <v>0</v>
      </c>
      <c r="F4013" s="148">
        <f t="shared" si="1579"/>
        <v>93.989071038251367</v>
      </c>
    </row>
    <row r="4014" spans="1:6" s="140" customFormat="1" ht="40.5" x14ac:dyDescent="0.2">
      <c r="A4014" s="43">
        <v>411300</v>
      </c>
      <c r="B4014" s="44" t="s">
        <v>359</v>
      </c>
      <c r="C4014" s="53">
        <v>141000</v>
      </c>
      <c r="D4014" s="45">
        <v>134000</v>
      </c>
      <c r="E4014" s="53">
        <v>0</v>
      </c>
      <c r="F4014" s="148">
        <f t="shared" si="1579"/>
        <v>95.035460992907801</v>
      </c>
    </row>
    <row r="4015" spans="1:6" s="140" customFormat="1" x14ac:dyDescent="0.2">
      <c r="A4015" s="43">
        <v>411400</v>
      </c>
      <c r="B4015" s="44" t="s">
        <v>360</v>
      </c>
      <c r="C4015" s="53">
        <v>45000</v>
      </c>
      <c r="D4015" s="45">
        <v>19500</v>
      </c>
      <c r="E4015" s="53">
        <v>0</v>
      </c>
      <c r="F4015" s="148">
        <f t="shared" si="1579"/>
        <v>43.333333333333336</v>
      </c>
    </row>
    <row r="4016" spans="1:6" s="96" customFormat="1" x14ac:dyDescent="0.2">
      <c r="A4016" s="41">
        <v>412000</v>
      </c>
      <c r="B4016" s="46" t="s">
        <v>479</v>
      </c>
      <c r="C4016" s="40">
        <f t="shared" ref="C4016" si="1583">SUM(C4017:C4028)</f>
        <v>403000</v>
      </c>
      <c r="D4016" s="40">
        <f>SUM(D4017:D4028)</f>
        <v>449500</v>
      </c>
      <c r="E4016" s="40">
        <f t="shared" ref="E4016" si="1584">SUM(E4017:E4028)</f>
        <v>0</v>
      </c>
      <c r="F4016" s="152">
        <f t="shared" si="1579"/>
        <v>111.53846153846155</v>
      </c>
    </row>
    <row r="4017" spans="1:6" s="140" customFormat="1" x14ac:dyDescent="0.2">
      <c r="A4017" s="51">
        <v>412100</v>
      </c>
      <c r="B4017" s="44" t="s">
        <v>361</v>
      </c>
      <c r="C4017" s="53">
        <v>11000</v>
      </c>
      <c r="D4017" s="45">
        <v>8000</v>
      </c>
      <c r="E4017" s="53">
        <v>0</v>
      </c>
      <c r="F4017" s="148">
        <f t="shared" si="1579"/>
        <v>72.727272727272734</v>
      </c>
    </row>
    <row r="4018" spans="1:6" s="140" customFormat="1" ht="40.5" x14ac:dyDescent="0.2">
      <c r="A4018" s="43">
        <v>412200</v>
      </c>
      <c r="B4018" s="44" t="s">
        <v>488</v>
      </c>
      <c r="C4018" s="53">
        <v>61000</v>
      </c>
      <c r="D4018" s="45">
        <v>78000</v>
      </c>
      <c r="E4018" s="53">
        <v>0</v>
      </c>
      <c r="F4018" s="148">
        <f t="shared" si="1579"/>
        <v>127.86885245901641</v>
      </c>
    </row>
    <row r="4019" spans="1:6" s="140" customFormat="1" x14ac:dyDescent="0.2">
      <c r="A4019" s="43">
        <v>412300</v>
      </c>
      <c r="B4019" s="44" t="s">
        <v>362</v>
      </c>
      <c r="C4019" s="53">
        <v>39000</v>
      </c>
      <c r="D4019" s="45">
        <v>49000</v>
      </c>
      <c r="E4019" s="53">
        <v>0</v>
      </c>
      <c r="F4019" s="148">
        <f t="shared" si="1579"/>
        <v>125.64102564102564</v>
      </c>
    </row>
    <row r="4020" spans="1:6" s="140" customFormat="1" x14ac:dyDescent="0.2">
      <c r="A4020" s="43">
        <v>412500</v>
      </c>
      <c r="B4020" s="44" t="s">
        <v>364</v>
      </c>
      <c r="C4020" s="53">
        <v>27000</v>
      </c>
      <c r="D4020" s="45">
        <v>30000</v>
      </c>
      <c r="E4020" s="53">
        <v>0</v>
      </c>
      <c r="F4020" s="148">
        <f t="shared" si="1579"/>
        <v>111.11111111111111</v>
      </c>
    </row>
    <row r="4021" spans="1:6" s="140" customFormat="1" x14ac:dyDescent="0.2">
      <c r="A4021" s="43">
        <v>412600</v>
      </c>
      <c r="B4021" s="44" t="s">
        <v>489</v>
      </c>
      <c r="C4021" s="53">
        <v>20000</v>
      </c>
      <c r="D4021" s="45">
        <v>20000</v>
      </c>
      <c r="E4021" s="53">
        <v>0</v>
      </c>
      <c r="F4021" s="148">
        <f t="shared" si="1579"/>
        <v>100</v>
      </c>
    </row>
    <row r="4022" spans="1:6" s="140" customFormat="1" x14ac:dyDescent="0.2">
      <c r="A4022" s="43">
        <v>412700</v>
      </c>
      <c r="B4022" s="44" t="s">
        <v>476</v>
      </c>
      <c r="C4022" s="53">
        <v>142000</v>
      </c>
      <c r="D4022" s="45">
        <v>160000</v>
      </c>
      <c r="E4022" s="53">
        <v>0</v>
      </c>
      <c r="F4022" s="148">
        <f t="shared" si="1579"/>
        <v>112.67605633802818</v>
      </c>
    </row>
    <row r="4023" spans="1:6" s="140" customFormat="1" x14ac:dyDescent="0.2">
      <c r="A4023" s="43">
        <v>412900</v>
      </c>
      <c r="B4023" s="48" t="s">
        <v>888</v>
      </c>
      <c r="C4023" s="53">
        <v>16000.000000000004</v>
      </c>
      <c r="D4023" s="45">
        <v>20000</v>
      </c>
      <c r="E4023" s="53">
        <v>0</v>
      </c>
      <c r="F4023" s="148">
        <f t="shared" si="1579"/>
        <v>124.99999999999997</v>
      </c>
    </row>
    <row r="4024" spans="1:6" s="140" customFormat="1" x14ac:dyDescent="0.2">
      <c r="A4024" s="43">
        <v>412900</v>
      </c>
      <c r="B4024" s="48" t="s">
        <v>703</v>
      </c>
      <c r="C4024" s="53">
        <v>44000</v>
      </c>
      <c r="D4024" s="45">
        <v>46000</v>
      </c>
      <c r="E4024" s="53">
        <v>0</v>
      </c>
      <c r="F4024" s="148">
        <f t="shared" si="1579"/>
        <v>104.54545454545455</v>
      </c>
    </row>
    <row r="4025" spans="1:6" s="140" customFormat="1" x14ac:dyDescent="0.2">
      <c r="A4025" s="43">
        <v>412900</v>
      </c>
      <c r="B4025" s="48" t="s">
        <v>721</v>
      </c>
      <c r="C4025" s="53">
        <v>21500</v>
      </c>
      <c r="D4025" s="45">
        <v>21500</v>
      </c>
      <c r="E4025" s="53">
        <v>0</v>
      </c>
      <c r="F4025" s="148">
        <f t="shared" si="1579"/>
        <v>100</v>
      </c>
    </row>
    <row r="4026" spans="1:6" s="140" customFormat="1" x14ac:dyDescent="0.2">
      <c r="A4026" s="43">
        <v>412900</v>
      </c>
      <c r="B4026" s="48" t="s">
        <v>722</v>
      </c>
      <c r="C4026" s="53">
        <v>4500</v>
      </c>
      <c r="D4026" s="45">
        <v>4000</v>
      </c>
      <c r="E4026" s="53">
        <v>0</v>
      </c>
      <c r="F4026" s="148">
        <f t="shared" si="1579"/>
        <v>88.888888888888886</v>
      </c>
    </row>
    <row r="4027" spans="1:6" s="140" customFormat="1" x14ac:dyDescent="0.2">
      <c r="A4027" s="43">
        <v>412900</v>
      </c>
      <c r="B4027" s="48" t="s">
        <v>723</v>
      </c>
      <c r="C4027" s="53">
        <v>2000</v>
      </c>
      <c r="D4027" s="45">
        <v>6000</v>
      </c>
      <c r="E4027" s="53">
        <v>0</v>
      </c>
      <c r="F4027" s="148">
        <f t="shared" si="1579"/>
        <v>300</v>
      </c>
    </row>
    <row r="4028" spans="1:6" s="140" customFormat="1" x14ac:dyDescent="0.2">
      <c r="A4028" s="43">
        <v>412900</v>
      </c>
      <c r="B4028" s="48" t="s">
        <v>705</v>
      </c>
      <c r="C4028" s="53">
        <v>15000</v>
      </c>
      <c r="D4028" s="45">
        <v>7000</v>
      </c>
      <c r="E4028" s="53">
        <v>0</v>
      </c>
      <c r="F4028" s="148">
        <f t="shared" si="1579"/>
        <v>46.666666666666664</v>
      </c>
    </row>
    <row r="4029" spans="1:6" s="96" customFormat="1" x14ac:dyDescent="0.2">
      <c r="A4029" s="41">
        <v>415000</v>
      </c>
      <c r="B4029" s="73" t="s">
        <v>319</v>
      </c>
      <c r="C4029" s="40">
        <f t="shared" ref="C4029" si="1585">C4030</f>
        <v>1000</v>
      </c>
      <c r="D4029" s="40">
        <f>D4030</f>
        <v>1000</v>
      </c>
      <c r="E4029" s="40">
        <f t="shared" ref="E4029" si="1586">E4030</f>
        <v>0</v>
      </c>
      <c r="F4029" s="152">
        <f t="shared" si="1579"/>
        <v>100</v>
      </c>
    </row>
    <row r="4030" spans="1:6" s="140" customFormat="1" x14ac:dyDescent="0.2">
      <c r="A4030" s="43">
        <v>415200</v>
      </c>
      <c r="B4030" s="44" t="s">
        <v>336</v>
      </c>
      <c r="C4030" s="53">
        <v>1000</v>
      </c>
      <c r="D4030" s="45">
        <v>1000</v>
      </c>
      <c r="E4030" s="53">
        <v>0</v>
      </c>
      <c r="F4030" s="148">
        <f t="shared" si="1579"/>
        <v>100</v>
      </c>
    </row>
    <row r="4031" spans="1:6" s="96" customFormat="1" ht="40.5" x14ac:dyDescent="0.2">
      <c r="A4031" s="41">
        <v>418000</v>
      </c>
      <c r="B4031" s="46" t="s">
        <v>483</v>
      </c>
      <c r="C4031" s="40">
        <f>C4033+0+C4032</f>
        <v>73000</v>
      </c>
      <c r="D4031" s="40">
        <f>D4033+0+D4032</f>
        <v>45000</v>
      </c>
      <c r="E4031" s="40">
        <f>E4033+0+E4032</f>
        <v>0</v>
      </c>
      <c r="F4031" s="152">
        <f t="shared" si="1579"/>
        <v>61.643835616438359</v>
      </c>
    </row>
    <row r="4032" spans="1:6" s="140" customFormat="1" x14ac:dyDescent="0.2">
      <c r="A4032" s="51">
        <v>418200</v>
      </c>
      <c r="B4032" s="44" t="s">
        <v>417</v>
      </c>
      <c r="C4032" s="53">
        <v>54000</v>
      </c>
      <c r="D4032" s="45">
        <v>35000</v>
      </c>
      <c r="E4032" s="53">
        <v>0</v>
      </c>
      <c r="F4032" s="148">
        <f t="shared" si="1579"/>
        <v>64.81481481481481</v>
      </c>
    </row>
    <row r="4033" spans="1:6" s="140" customFormat="1" x14ac:dyDescent="0.2">
      <c r="A4033" s="43">
        <v>418400</v>
      </c>
      <c r="B4033" s="44" t="s">
        <v>418</v>
      </c>
      <c r="C4033" s="53">
        <v>19000</v>
      </c>
      <c r="D4033" s="45">
        <v>10000</v>
      </c>
      <c r="E4033" s="53">
        <v>0</v>
      </c>
      <c r="F4033" s="148">
        <f t="shared" si="1579"/>
        <v>52.631578947368418</v>
      </c>
    </row>
    <row r="4034" spans="1:6" s="96" customFormat="1" x14ac:dyDescent="0.2">
      <c r="A4034" s="41">
        <v>510000</v>
      </c>
      <c r="B4034" s="46" t="s">
        <v>423</v>
      </c>
      <c r="C4034" s="40">
        <f>C4035+C4037+C4039</f>
        <v>574000</v>
      </c>
      <c r="D4034" s="40">
        <f>D4035+D4037+D4039</f>
        <v>506000</v>
      </c>
      <c r="E4034" s="40">
        <f>E4035+E4037+E4039</f>
        <v>0</v>
      </c>
      <c r="F4034" s="152">
        <f t="shared" si="1579"/>
        <v>88.153310104529609</v>
      </c>
    </row>
    <row r="4035" spans="1:6" s="96" customFormat="1" x14ac:dyDescent="0.2">
      <c r="A4035" s="41">
        <v>511000</v>
      </c>
      <c r="B4035" s="46" t="s">
        <v>424</v>
      </c>
      <c r="C4035" s="40">
        <f>C4036+0</f>
        <v>271000</v>
      </c>
      <c r="D4035" s="40">
        <f>D4036+0</f>
        <v>196000</v>
      </c>
      <c r="E4035" s="40">
        <f>E4036+0</f>
        <v>0</v>
      </c>
      <c r="F4035" s="152">
        <f t="shared" si="1579"/>
        <v>72.32472324723247</v>
      </c>
    </row>
    <row r="4036" spans="1:6" s="140" customFormat="1" x14ac:dyDescent="0.2">
      <c r="A4036" s="43">
        <v>511300</v>
      </c>
      <c r="B4036" s="44" t="s">
        <v>427</v>
      </c>
      <c r="C4036" s="53">
        <v>271000</v>
      </c>
      <c r="D4036" s="45">
        <v>196000</v>
      </c>
      <c r="E4036" s="53">
        <v>0</v>
      </c>
      <c r="F4036" s="148">
        <f t="shared" si="1579"/>
        <v>72.32472324723247</v>
      </c>
    </row>
    <row r="4037" spans="1:6" s="96" customFormat="1" x14ac:dyDescent="0.2">
      <c r="A4037" s="41">
        <v>516000</v>
      </c>
      <c r="B4037" s="46" t="s">
        <v>434</v>
      </c>
      <c r="C4037" s="40">
        <f t="shared" ref="C4037" si="1587">C4038</f>
        <v>197000.00000000003</v>
      </c>
      <c r="D4037" s="40">
        <f>D4038</f>
        <v>260000</v>
      </c>
      <c r="E4037" s="40">
        <f t="shared" ref="E4037" si="1588">E4038</f>
        <v>0</v>
      </c>
      <c r="F4037" s="152">
        <f t="shared" si="1579"/>
        <v>131.97969543147207</v>
      </c>
    </row>
    <row r="4038" spans="1:6" s="140" customFormat="1" x14ac:dyDescent="0.2">
      <c r="A4038" s="43">
        <v>516100</v>
      </c>
      <c r="B4038" s="44" t="s">
        <v>434</v>
      </c>
      <c r="C4038" s="53">
        <v>197000.00000000003</v>
      </c>
      <c r="D4038" s="45">
        <v>260000</v>
      </c>
      <c r="E4038" s="53">
        <v>0</v>
      </c>
      <c r="F4038" s="148">
        <f t="shared" si="1579"/>
        <v>131.97969543147207</v>
      </c>
    </row>
    <row r="4039" spans="1:6" s="96" customFormat="1" x14ac:dyDescent="0.2">
      <c r="A4039" s="56">
        <v>518000</v>
      </c>
      <c r="B4039" s="46" t="s">
        <v>435</v>
      </c>
      <c r="C4039" s="40">
        <f t="shared" ref="C4039" si="1589">C4040</f>
        <v>106000</v>
      </c>
      <c r="D4039" s="40">
        <f>D4040</f>
        <v>50000</v>
      </c>
      <c r="E4039" s="40">
        <f t="shared" ref="E4039" si="1590">E4040</f>
        <v>0</v>
      </c>
      <c r="F4039" s="152">
        <f t="shared" si="1579"/>
        <v>47.169811320754718</v>
      </c>
    </row>
    <row r="4040" spans="1:6" s="140" customFormat="1" x14ac:dyDescent="0.2">
      <c r="A4040" s="47">
        <v>518100</v>
      </c>
      <c r="B4040" s="44" t="s">
        <v>435</v>
      </c>
      <c r="C4040" s="53">
        <v>106000</v>
      </c>
      <c r="D4040" s="45">
        <v>50000</v>
      </c>
      <c r="E4040" s="53">
        <v>0</v>
      </c>
      <c r="F4040" s="148">
        <f t="shared" si="1579"/>
        <v>47.169811320754718</v>
      </c>
    </row>
    <row r="4041" spans="1:6" s="96" customFormat="1" x14ac:dyDescent="0.2">
      <c r="A4041" s="41">
        <v>630000</v>
      </c>
      <c r="B4041" s="46" t="s">
        <v>464</v>
      </c>
      <c r="C4041" s="40">
        <f t="shared" ref="C4041" si="1591">C4044+C4042</f>
        <v>125000</v>
      </c>
      <c r="D4041" s="40">
        <f t="shared" ref="D4041" si="1592">D4044+D4042</f>
        <v>118000</v>
      </c>
      <c r="E4041" s="40">
        <f t="shared" ref="E4041" si="1593">E4044+E4042</f>
        <v>0</v>
      </c>
      <c r="F4041" s="152">
        <f t="shared" si="1579"/>
        <v>94.399999999999991</v>
      </c>
    </row>
    <row r="4042" spans="1:6" s="96" customFormat="1" x14ac:dyDescent="0.2">
      <c r="A4042" s="41">
        <v>631000</v>
      </c>
      <c r="B4042" s="46" t="s">
        <v>396</v>
      </c>
      <c r="C4042" s="40">
        <f t="shared" ref="C4042" si="1594">C4043</f>
        <v>3000</v>
      </c>
      <c r="D4042" s="40">
        <f>D4043</f>
        <v>3000</v>
      </c>
      <c r="E4042" s="40">
        <f t="shared" ref="E4042" si="1595">E4043</f>
        <v>0</v>
      </c>
      <c r="F4042" s="152">
        <f t="shared" si="1579"/>
        <v>100</v>
      </c>
    </row>
    <row r="4043" spans="1:6" s="140" customFormat="1" x14ac:dyDescent="0.2">
      <c r="A4043" s="43">
        <v>631900</v>
      </c>
      <c r="B4043" s="44" t="s">
        <v>744</v>
      </c>
      <c r="C4043" s="53">
        <v>3000</v>
      </c>
      <c r="D4043" s="45">
        <v>3000</v>
      </c>
      <c r="E4043" s="53">
        <v>0</v>
      </c>
      <c r="F4043" s="148">
        <f t="shared" si="1579"/>
        <v>100</v>
      </c>
    </row>
    <row r="4044" spans="1:6" s="96" customFormat="1" x14ac:dyDescent="0.2">
      <c r="A4044" s="41">
        <v>638000</v>
      </c>
      <c r="B4044" s="46" t="s">
        <v>397</v>
      </c>
      <c r="C4044" s="40">
        <f t="shared" ref="C4044" si="1596">C4045</f>
        <v>122000</v>
      </c>
      <c r="D4044" s="40">
        <f>D4045</f>
        <v>115000</v>
      </c>
      <c r="E4044" s="40">
        <f t="shared" ref="E4044" si="1597">E4045</f>
        <v>0</v>
      </c>
      <c r="F4044" s="152">
        <f t="shared" si="1579"/>
        <v>94.262295081967224</v>
      </c>
    </row>
    <row r="4045" spans="1:6" s="140" customFormat="1" x14ac:dyDescent="0.2">
      <c r="A4045" s="43">
        <v>638100</v>
      </c>
      <c r="B4045" s="44" t="s">
        <v>469</v>
      </c>
      <c r="C4045" s="53">
        <v>122000</v>
      </c>
      <c r="D4045" s="45">
        <v>115000</v>
      </c>
      <c r="E4045" s="53">
        <v>0</v>
      </c>
      <c r="F4045" s="148">
        <f t="shared" si="1579"/>
        <v>94.262295081967224</v>
      </c>
    </row>
    <row r="4046" spans="1:6" s="140" customFormat="1" x14ac:dyDescent="0.2">
      <c r="A4046" s="82"/>
      <c r="B4046" s="76" t="s">
        <v>646</v>
      </c>
      <c r="C4046" s="80">
        <f>C4010+C4034+C4041+0</f>
        <v>4528500</v>
      </c>
      <c r="D4046" s="80">
        <f>D4010+D4034+D4041+0</f>
        <v>4519000</v>
      </c>
      <c r="E4046" s="80">
        <f>E4010+E4034+E4041+0</f>
        <v>0</v>
      </c>
      <c r="F4046" s="153">
        <f t="shared" si="1579"/>
        <v>99.790217511317209</v>
      </c>
    </row>
    <row r="4047" spans="1:6" s="140" customFormat="1" x14ac:dyDescent="0.2">
      <c r="A4047" s="38"/>
      <c r="B4047" s="72"/>
      <c r="C4047" s="62"/>
      <c r="D4047" s="62"/>
      <c r="E4047" s="62"/>
      <c r="F4047" s="149"/>
    </row>
    <row r="4048" spans="1:6" s="140" customFormat="1" x14ac:dyDescent="0.2">
      <c r="A4048" s="38"/>
      <c r="B4048" s="72"/>
      <c r="C4048" s="62"/>
      <c r="D4048" s="62"/>
      <c r="E4048" s="62"/>
      <c r="F4048" s="149"/>
    </row>
    <row r="4049" spans="1:6" s="140" customFormat="1" x14ac:dyDescent="0.2">
      <c r="A4049" s="43" t="s">
        <v>994</v>
      </c>
      <c r="B4049" s="44"/>
      <c r="C4049" s="62"/>
      <c r="D4049" s="62"/>
      <c r="E4049" s="62"/>
      <c r="F4049" s="149"/>
    </row>
    <row r="4050" spans="1:6" s="140" customFormat="1" x14ac:dyDescent="0.2">
      <c r="A4050" s="43" t="s">
        <v>657</v>
      </c>
      <c r="B4050" s="44"/>
      <c r="C4050" s="62"/>
      <c r="D4050" s="62"/>
      <c r="E4050" s="62"/>
      <c r="F4050" s="149"/>
    </row>
    <row r="4051" spans="1:6" s="140" customFormat="1" x14ac:dyDescent="0.2">
      <c r="A4051" s="43" t="s">
        <v>554</v>
      </c>
      <c r="B4051" s="44"/>
      <c r="C4051" s="62"/>
      <c r="D4051" s="62"/>
      <c r="E4051" s="62"/>
      <c r="F4051" s="149"/>
    </row>
    <row r="4052" spans="1:6" s="140" customFormat="1" x14ac:dyDescent="0.2">
      <c r="A4052" s="43" t="s">
        <v>579</v>
      </c>
      <c r="B4052" s="44"/>
      <c r="C4052" s="62"/>
      <c r="D4052" s="62"/>
      <c r="E4052" s="62"/>
      <c r="F4052" s="149"/>
    </row>
    <row r="4053" spans="1:6" s="140" customFormat="1" x14ac:dyDescent="0.2">
      <c r="A4053" s="38"/>
      <c r="B4053" s="44"/>
      <c r="C4053" s="62"/>
      <c r="D4053" s="62"/>
      <c r="E4053" s="62"/>
      <c r="F4053" s="149"/>
    </row>
    <row r="4054" spans="1:6" s="96" customFormat="1" x14ac:dyDescent="0.2">
      <c r="A4054" s="41">
        <v>410000</v>
      </c>
      <c r="B4054" s="42" t="s">
        <v>357</v>
      </c>
      <c r="C4054" s="40">
        <f t="shared" ref="C4054" si="1598">C4055+C4060+C4073</f>
        <v>8109500</v>
      </c>
      <c r="D4054" s="40">
        <f t="shared" ref="D4054" si="1599">D4055+D4060+D4073</f>
        <v>8468600</v>
      </c>
      <c r="E4054" s="40">
        <f t="shared" ref="E4054" si="1600">E4055+E4060+E4073</f>
        <v>0</v>
      </c>
      <c r="F4054" s="152">
        <f t="shared" ref="F4054:F4083" si="1601">D4054/C4054*100</f>
        <v>104.42813983599481</v>
      </c>
    </row>
    <row r="4055" spans="1:6" s="96" customFormat="1" x14ac:dyDescent="0.2">
      <c r="A4055" s="41">
        <v>411000</v>
      </c>
      <c r="B4055" s="42" t="s">
        <v>474</v>
      </c>
      <c r="C4055" s="40">
        <f t="shared" ref="C4055" si="1602">SUM(C4056:C4059)</f>
        <v>7172600</v>
      </c>
      <c r="D4055" s="40">
        <f t="shared" ref="D4055" si="1603">SUM(D4056:D4059)</f>
        <v>7519100</v>
      </c>
      <c r="E4055" s="40">
        <f t="shared" ref="E4055" si="1604">SUM(E4056:E4059)</f>
        <v>0</v>
      </c>
      <c r="F4055" s="152">
        <f t="shared" si="1601"/>
        <v>104.8308841981987</v>
      </c>
    </row>
    <row r="4056" spans="1:6" s="140" customFormat="1" x14ac:dyDescent="0.2">
      <c r="A4056" s="43">
        <v>411100</v>
      </c>
      <c r="B4056" s="44" t="s">
        <v>358</v>
      </c>
      <c r="C4056" s="53">
        <v>6902300</v>
      </c>
      <c r="D4056" s="45">
        <v>7250000</v>
      </c>
      <c r="E4056" s="53">
        <v>0</v>
      </c>
      <c r="F4056" s="148">
        <f t="shared" si="1601"/>
        <v>105.03745128435449</v>
      </c>
    </row>
    <row r="4057" spans="1:6" s="140" customFormat="1" ht="40.5" x14ac:dyDescent="0.2">
      <c r="A4057" s="43">
        <v>411200</v>
      </c>
      <c r="B4057" s="44" t="s">
        <v>487</v>
      </c>
      <c r="C4057" s="53">
        <v>85300</v>
      </c>
      <c r="D4057" s="45">
        <v>84100</v>
      </c>
      <c r="E4057" s="53">
        <v>0</v>
      </c>
      <c r="F4057" s="148">
        <f t="shared" si="1601"/>
        <v>98.593200468933176</v>
      </c>
    </row>
    <row r="4058" spans="1:6" s="140" customFormat="1" ht="40.5" x14ac:dyDescent="0.2">
      <c r="A4058" s="51">
        <v>411300</v>
      </c>
      <c r="B4058" s="44" t="s">
        <v>359</v>
      </c>
      <c r="C4058" s="53">
        <v>120000</v>
      </c>
      <c r="D4058" s="45">
        <v>120000</v>
      </c>
      <c r="E4058" s="53">
        <v>0</v>
      </c>
      <c r="F4058" s="148">
        <f t="shared" si="1601"/>
        <v>100</v>
      </c>
    </row>
    <row r="4059" spans="1:6" s="140" customFormat="1" x14ac:dyDescent="0.2">
      <c r="A4059" s="43">
        <v>411400</v>
      </c>
      <c r="B4059" s="44" t="s">
        <v>360</v>
      </c>
      <c r="C4059" s="53">
        <v>65000</v>
      </c>
      <c r="D4059" s="45">
        <v>65000</v>
      </c>
      <c r="E4059" s="53">
        <v>0</v>
      </c>
      <c r="F4059" s="148">
        <f t="shared" si="1601"/>
        <v>100</v>
      </c>
    </row>
    <row r="4060" spans="1:6" s="96" customFormat="1" x14ac:dyDescent="0.2">
      <c r="A4060" s="41">
        <v>412000</v>
      </c>
      <c r="B4060" s="46" t="s">
        <v>479</v>
      </c>
      <c r="C4060" s="40">
        <f t="shared" ref="C4060" si="1605">SUM(C4061:C4072)</f>
        <v>934900</v>
      </c>
      <c r="D4060" s="40">
        <f t="shared" ref="D4060" si="1606">SUM(D4061:D4072)</f>
        <v>947500</v>
      </c>
      <c r="E4060" s="40">
        <f t="shared" ref="E4060" si="1607">SUM(E4061:E4072)</f>
        <v>0</v>
      </c>
      <c r="F4060" s="152">
        <f t="shared" si="1601"/>
        <v>101.34773772596</v>
      </c>
    </row>
    <row r="4061" spans="1:6" s="140" customFormat="1" ht="40.5" x14ac:dyDescent="0.2">
      <c r="A4061" s="43">
        <v>412200</v>
      </c>
      <c r="B4061" s="44" t="s">
        <v>488</v>
      </c>
      <c r="C4061" s="53">
        <v>400000</v>
      </c>
      <c r="D4061" s="45">
        <v>400200</v>
      </c>
      <c r="E4061" s="53">
        <v>0</v>
      </c>
      <c r="F4061" s="148">
        <f t="shared" si="1601"/>
        <v>100.05</v>
      </c>
    </row>
    <row r="4062" spans="1:6" s="140" customFormat="1" x14ac:dyDescent="0.2">
      <c r="A4062" s="43">
        <v>412300</v>
      </c>
      <c r="B4062" s="44" t="s">
        <v>362</v>
      </c>
      <c r="C4062" s="53">
        <v>44400</v>
      </c>
      <c r="D4062" s="45">
        <v>44400</v>
      </c>
      <c r="E4062" s="53">
        <v>0</v>
      </c>
      <c r="F4062" s="148">
        <f t="shared" si="1601"/>
        <v>100</v>
      </c>
    </row>
    <row r="4063" spans="1:6" s="140" customFormat="1" x14ac:dyDescent="0.2">
      <c r="A4063" s="43">
        <v>412400</v>
      </c>
      <c r="B4063" s="44" t="s">
        <v>363</v>
      </c>
      <c r="C4063" s="53">
        <v>140000</v>
      </c>
      <c r="D4063" s="45">
        <v>151700</v>
      </c>
      <c r="E4063" s="53">
        <v>0</v>
      </c>
      <c r="F4063" s="148">
        <f t="shared" si="1601"/>
        <v>108.35714285714286</v>
      </c>
    </row>
    <row r="4064" spans="1:6" s="140" customFormat="1" x14ac:dyDescent="0.2">
      <c r="A4064" s="43">
        <v>412500</v>
      </c>
      <c r="B4064" s="44" t="s">
        <v>364</v>
      </c>
      <c r="C4064" s="53">
        <v>35000</v>
      </c>
      <c r="D4064" s="45">
        <v>35000</v>
      </c>
      <c r="E4064" s="53">
        <v>0</v>
      </c>
      <c r="F4064" s="148">
        <f t="shared" si="1601"/>
        <v>100</v>
      </c>
    </row>
    <row r="4065" spans="1:6" s="140" customFormat="1" x14ac:dyDescent="0.2">
      <c r="A4065" s="43">
        <v>412600</v>
      </c>
      <c r="B4065" s="44" t="s">
        <v>489</v>
      </c>
      <c r="C4065" s="53">
        <v>46000</v>
      </c>
      <c r="D4065" s="45">
        <v>48600</v>
      </c>
      <c r="E4065" s="53">
        <v>0</v>
      </c>
      <c r="F4065" s="148">
        <f t="shared" si="1601"/>
        <v>105.65217391304347</v>
      </c>
    </row>
    <row r="4066" spans="1:6" s="140" customFormat="1" x14ac:dyDescent="0.2">
      <c r="A4066" s="43">
        <v>412700</v>
      </c>
      <c r="B4066" s="44" t="s">
        <v>476</v>
      </c>
      <c r="C4066" s="53">
        <v>25700</v>
      </c>
      <c r="D4066" s="45">
        <v>25700</v>
      </c>
      <c r="E4066" s="53">
        <v>0</v>
      </c>
      <c r="F4066" s="148">
        <f t="shared" si="1601"/>
        <v>100</v>
      </c>
    </row>
    <row r="4067" spans="1:6" s="140" customFormat="1" x14ac:dyDescent="0.2">
      <c r="A4067" s="43">
        <v>412800</v>
      </c>
      <c r="B4067" s="44" t="s">
        <v>490</v>
      </c>
      <c r="C4067" s="53">
        <v>8200</v>
      </c>
      <c r="D4067" s="45">
        <v>8200</v>
      </c>
      <c r="E4067" s="53">
        <v>0</v>
      </c>
      <c r="F4067" s="148">
        <f t="shared" si="1601"/>
        <v>100</v>
      </c>
    </row>
    <row r="4068" spans="1:6" s="140" customFormat="1" x14ac:dyDescent="0.2">
      <c r="A4068" s="43">
        <v>412900</v>
      </c>
      <c r="B4068" s="48" t="s">
        <v>888</v>
      </c>
      <c r="C4068" s="53">
        <v>10000</v>
      </c>
      <c r="D4068" s="45">
        <v>10000</v>
      </c>
      <c r="E4068" s="53">
        <v>0</v>
      </c>
      <c r="F4068" s="148">
        <f t="shared" si="1601"/>
        <v>100</v>
      </c>
    </row>
    <row r="4069" spans="1:6" s="140" customFormat="1" x14ac:dyDescent="0.2">
      <c r="A4069" s="43">
        <v>412900</v>
      </c>
      <c r="B4069" s="48" t="s">
        <v>703</v>
      </c>
      <c r="C4069" s="53">
        <v>100000</v>
      </c>
      <c r="D4069" s="45">
        <v>91100</v>
      </c>
      <c r="E4069" s="53">
        <v>0</v>
      </c>
      <c r="F4069" s="148">
        <f t="shared" si="1601"/>
        <v>91.100000000000009</v>
      </c>
    </row>
    <row r="4070" spans="1:6" s="140" customFormat="1" x14ac:dyDescent="0.2">
      <c r="A4070" s="43">
        <v>412900</v>
      </c>
      <c r="B4070" s="48" t="s">
        <v>721</v>
      </c>
      <c r="C4070" s="53">
        <v>2000</v>
      </c>
      <c r="D4070" s="45">
        <v>2000</v>
      </c>
      <c r="E4070" s="53">
        <v>0</v>
      </c>
      <c r="F4070" s="148">
        <f t="shared" si="1601"/>
        <v>100</v>
      </c>
    </row>
    <row r="4071" spans="1:6" s="140" customFormat="1" x14ac:dyDescent="0.2">
      <c r="A4071" s="43">
        <v>412900</v>
      </c>
      <c r="B4071" s="48" t="s">
        <v>722</v>
      </c>
      <c r="C4071" s="53">
        <v>3600</v>
      </c>
      <c r="D4071" s="45">
        <v>5600</v>
      </c>
      <c r="E4071" s="53">
        <v>0</v>
      </c>
      <c r="F4071" s="148">
        <f t="shared" si="1601"/>
        <v>155.55555555555557</v>
      </c>
    </row>
    <row r="4072" spans="1:6" s="140" customFormat="1" x14ac:dyDescent="0.2">
      <c r="A4072" s="43">
        <v>412900</v>
      </c>
      <c r="B4072" s="48" t="s">
        <v>705</v>
      </c>
      <c r="C4072" s="53">
        <v>120000</v>
      </c>
      <c r="D4072" s="45">
        <v>125000</v>
      </c>
      <c r="E4072" s="53">
        <v>0</v>
      </c>
      <c r="F4072" s="148">
        <f t="shared" si="1601"/>
        <v>104.16666666666667</v>
      </c>
    </row>
    <row r="4073" spans="1:6" s="96" customFormat="1" x14ac:dyDescent="0.2">
      <c r="A4073" s="41">
        <v>419000</v>
      </c>
      <c r="B4073" s="46" t="s">
        <v>484</v>
      </c>
      <c r="C4073" s="40">
        <f t="shared" ref="C4073" si="1608">C4074</f>
        <v>2000</v>
      </c>
      <c r="D4073" s="40">
        <f t="shared" ref="D4073" si="1609">D4074</f>
        <v>2000</v>
      </c>
      <c r="E4073" s="40">
        <f t="shared" ref="E4073" si="1610">E4074</f>
        <v>0</v>
      </c>
      <c r="F4073" s="152">
        <f t="shared" si="1601"/>
        <v>100</v>
      </c>
    </row>
    <row r="4074" spans="1:6" s="140" customFormat="1" x14ac:dyDescent="0.2">
      <c r="A4074" s="51">
        <v>419100</v>
      </c>
      <c r="B4074" s="44" t="s">
        <v>484</v>
      </c>
      <c r="C4074" s="53">
        <v>2000</v>
      </c>
      <c r="D4074" s="45">
        <v>2000</v>
      </c>
      <c r="E4074" s="53">
        <v>0</v>
      </c>
      <c r="F4074" s="148">
        <f t="shared" si="1601"/>
        <v>100</v>
      </c>
    </row>
    <row r="4075" spans="1:6" s="96" customFormat="1" x14ac:dyDescent="0.2">
      <c r="A4075" s="41">
        <v>510000</v>
      </c>
      <c r="B4075" s="46" t="s">
        <v>423</v>
      </c>
      <c r="C4075" s="40">
        <f>C4076+C4078</f>
        <v>415000</v>
      </c>
      <c r="D4075" s="40">
        <f>D4076+D4078</f>
        <v>445000</v>
      </c>
      <c r="E4075" s="40">
        <f>E4076+E4078</f>
        <v>0</v>
      </c>
      <c r="F4075" s="152">
        <f t="shared" si="1601"/>
        <v>107.22891566265061</v>
      </c>
    </row>
    <row r="4076" spans="1:6" s="96" customFormat="1" x14ac:dyDescent="0.2">
      <c r="A4076" s="41">
        <v>511000</v>
      </c>
      <c r="B4076" s="46" t="s">
        <v>424</v>
      </c>
      <c r="C4076" s="40">
        <f>C4077+0+0</f>
        <v>15000</v>
      </c>
      <c r="D4076" s="40">
        <f>D4077+0+0</f>
        <v>15000</v>
      </c>
      <c r="E4076" s="40">
        <f>E4077+0+0</f>
        <v>0</v>
      </c>
      <c r="F4076" s="152">
        <f t="shared" si="1601"/>
        <v>100</v>
      </c>
    </row>
    <row r="4077" spans="1:6" s="140" customFormat="1" x14ac:dyDescent="0.2">
      <c r="A4077" s="43">
        <v>511300</v>
      </c>
      <c r="B4077" s="44" t="s">
        <v>427</v>
      </c>
      <c r="C4077" s="53">
        <v>15000</v>
      </c>
      <c r="D4077" s="45">
        <v>15000</v>
      </c>
      <c r="E4077" s="53">
        <v>0</v>
      </c>
      <c r="F4077" s="148">
        <f t="shared" si="1601"/>
        <v>100</v>
      </c>
    </row>
    <row r="4078" spans="1:6" s="96" customFormat="1" x14ac:dyDescent="0.2">
      <c r="A4078" s="41">
        <v>516000</v>
      </c>
      <c r="B4078" s="46" t="s">
        <v>434</v>
      </c>
      <c r="C4078" s="40">
        <f t="shared" ref="C4078" si="1611">C4079</f>
        <v>400000</v>
      </c>
      <c r="D4078" s="40">
        <f t="shared" ref="D4078" si="1612">D4079</f>
        <v>430000</v>
      </c>
      <c r="E4078" s="40">
        <f t="shared" ref="E4078" si="1613">E4079</f>
        <v>0</v>
      </c>
      <c r="F4078" s="152">
        <f t="shared" si="1601"/>
        <v>107.5</v>
      </c>
    </row>
    <row r="4079" spans="1:6" s="140" customFormat="1" x14ac:dyDescent="0.2">
      <c r="A4079" s="43">
        <v>516100</v>
      </c>
      <c r="B4079" s="44" t="s">
        <v>434</v>
      </c>
      <c r="C4079" s="53">
        <v>400000</v>
      </c>
      <c r="D4079" s="45">
        <v>430000</v>
      </c>
      <c r="E4079" s="53">
        <v>0</v>
      </c>
      <c r="F4079" s="148">
        <f t="shared" si="1601"/>
        <v>107.5</v>
      </c>
    </row>
    <row r="4080" spans="1:6" s="140" customFormat="1" x14ac:dyDescent="0.2">
      <c r="A4080" s="41">
        <v>630000</v>
      </c>
      <c r="B4080" s="46" t="s">
        <v>464</v>
      </c>
      <c r="C4080" s="40">
        <f>0+C4081</f>
        <v>260000</v>
      </c>
      <c r="D4080" s="40">
        <f>0+D4081</f>
        <v>168000</v>
      </c>
      <c r="E4080" s="40">
        <f>0+E4081</f>
        <v>0</v>
      </c>
      <c r="F4080" s="152">
        <f t="shared" si="1601"/>
        <v>64.615384615384613</v>
      </c>
    </row>
    <row r="4081" spans="1:6" s="96" customFormat="1" x14ac:dyDescent="0.2">
      <c r="A4081" s="41">
        <v>638000</v>
      </c>
      <c r="B4081" s="46" t="s">
        <v>397</v>
      </c>
      <c r="C4081" s="40">
        <f t="shared" ref="C4081" si="1614">C4082</f>
        <v>260000</v>
      </c>
      <c r="D4081" s="40">
        <f t="shared" ref="D4081" si="1615">D4082</f>
        <v>168000</v>
      </c>
      <c r="E4081" s="40">
        <f t="shared" ref="E4081" si="1616">E4082</f>
        <v>0</v>
      </c>
      <c r="F4081" s="152">
        <f t="shared" si="1601"/>
        <v>64.615384615384613</v>
      </c>
    </row>
    <row r="4082" spans="1:6" s="140" customFormat="1" x14ac:dyDescent="0.2">
      <c r="A4082" s="43">
        <v>638100</v>
      </c>
      <c r="B4082" s="44" t="s">
        <v>469</v>
      </c>
      <c r="C4082" s="53">
        <v>260000</v>
      </c>
      <c r="D4082" s="45">
        <v>168000</v>
      </c>
      <c r="E4082" s="53">
        <v>0</v>
      </c>
      <c r="F4082" s="148">
        <f t="shared" si="1601"/>
        <v>64.615384615384613</v>
      </c>
    </row>
    <row r="4083" spans="1:6" s="98" customFormat="1" x14ac:dyDescent="0.2">
      <c r="A4083" s="58"/>
      <c r="B4083" s="59" t="s">
        <v>646</v>
      </c>
      <c r="C4083" s="60">
        <f>C4054+C4075+C4080</f>
        <v>8784500</v>
      </c>
      <c r="D4083" s="60">
        <f>D4054+D4075+D4080</f>
        <v>9081600</v>
      </c>
      <c r="E4083" s="60">
        <f>E4054+E4075+E4080</f>
        <v>0</v>
      </c>
      <c r="F4083" s="153">
        <f t="shared" si="1601"/>
        <v>103.38209346007173</v>
      </c>
    </row>
    <row r="4084" spans="1:6" s="140" customFormat="1" x14ac:dyDescent="0.2">
      <c r="A4084" s="38"/>
      <c r="B4084" s="72"/>
      <c r="C4084" s="62"/>
      <c r="D4084" s="62"/>
      <c r="E4084" s="62"/>
      <c r="F4084" s="149"/>
    </row>
    <row r="4085" spans="1:6" s="140" customFormat="1" x14ac:dyDescent="0.2">
      <c r="A4085" s="38"/>
      <c r="B4085" s="72"/>
      <c r="C4085" s="62"/>
      <c r="D4085" s="62"/>
      <c r="E4085" s="62"/>
      <c r="F4085" s="149"/>
    </row>
    <row r="4086" spans="1:6" s="28" customFormat="1" x14ac:dyDescent="0.2">
      <c r="A4086" s="43" t="s">
        <v>995</v>
      </c>
      <c r="B4086" s="46"/>
      <c r="C4086" s="45"/>
      <c r="D4086" s="45"/>
      <c r="E4086" s="45"/>
      <c r="F4086" s="147"/>
    </row>
    <row r="4087" spans="1:6" s="28" customFormat="1" x14ac:dyDescent="0.2">
      <c r="A4087" s="43" t="s">
        <v>658</v>
      </c>
      <c r="B4087" s="46"/>
      <c r="C4087" s="45"/>
      <c r="D4087" s="45"/>
      <c r="E4087" s="45"/>
      <c r="F4087" s="147"/>
    </row>
    <row r="4088" spans="1:6" s="28" customFormat="1" x14ac:dyDescent="0.2">
      <c r="A4088" s="43" t="s">
        <v>776</v>
      </c>
      <c r="B4088" s="46"/>
      <c r="C4088" s="45"/>
      <c r="D4088" s="45"/>
      <c r="E4088" s="45"/>
      <c r="F4088" s="147"/>
    </row>
    <row r="4089" spans="1:6" s="28" customFormat="1" x14ac:dyDescent="0.2">
      <c r="A4089" s="43" t="s">
        <v>579</v>
      </c>
      <c r="B4089" s="46"/>
      <c r="C4089" s="45"/>
      <c r="D4089" s="45"/>
      <c r="E4089" s="45"/>
      <c r="F4089" s="147"/>
    </row>
    <row r="4090" spans="1:6" s="28" customFormat="1" x14ac:dyDescent="0.2">
      <c r="A4090" s="43"/>
      <c r="B4090" s="72"/>
      <c r="C4090" s="62"/>
      <c r="D4090" s="62"/>
      <c r="E4090" s="62"/>
      <c r="F4090" s="149"/>
    </row>
    <row r="4091" spans="1:6" s="28" customFormat="1" x14ac:dyDescent="0.2">
      <c r="A4091" s="41">
        <v>410000</v>
      </c>
      <c r="B4091" s="42" t="s">
        <v>357</v>
      </c>
      <c r="C4091" s="40">
        <f>C4092+C4097+C4111+C4115+0+0+C4117+C4119</f>
        <v>5654100</v>
      </c>
      <c r="D4091" s="40">
        <f>D4092+D4097+D4111+D4115+0+0+D4117+D4119</f>
        <v>5830100</v>
      </c>
      <c r="E4091" s="40">
        <f>E4092+E4097+E4111+E4115+0+0+E4117+E4119</f>
        <v>0</v>
      </c>
      <c r="F4091" s="152">
        <f t="shared" ref="F4091:F4132" si="1617">D4091/C4091*100</f>
        <v>103.11278541235565</v>
      </c>
    </row>
    <row r="4092" spans="1:6" s="28" customFormat="1" x14ac:dyDescent="0.2">
      <c r="A4092" s="41">
        <v>411000</v>
      </c>
      <c r="B4092" s="42" t="s">
        <v>474</v>
      </c>
      <c r="C4092" s="40">
        <f t="shared" ref="C4092" si="1618">SUM(C4093:C4096)</f>
        <v>2593000</v>
      </c>
      <c r="D4092" s="40">
        <f t="shared" ref="D4092" si="1619">SUM(D4093:D4096)</f>
        <v>2755000</v>
      </c>
      <c r="E4092" s="40">
        <f t="shared" ref="E4092" si="1620">SUM(E4093:E4096)</f>
        <v>0</v>
      </c>
      <c r="F4092" s="152">
        <f t="shared" si="1617"/>
        <v>106.2475896644813</v>
      </c>
    </row>
    <row r="4093" spans="1:6" s="28" customFormat="1" x14ac:dyDescent="0.2">
      <c r="A4093" s="43">
        <v>411100</v>
      </c>
      <c r="B4093" s="44" t="s">
        <v>358</v>
      </c>
      <c r="C4093" s="53">
        <v>2340000</v>
      </c>
      <c r="D4093" s="45">
        <v>2620000</v>
      </c>
      <c r="E4093" s="53">
        <v>0</v>
      </c>
      <c r="F4093" s="148">
        <f t="shared" si="1617"/>
        <v>111.96581196581197</v>
      </c>
    </row>
    <row r="4094" spans="1:6" s="28" customFormat="1" ht="40.5" x14ac:dyDescent="0.2">
      <c r="A4094" s="43">
        <v>411200</v>
      </c>
      <c r="B4094" s="44" t="s">
        <v>487</v>
      </c>
      <c r="C4094" s="53">
        <v>70000</v>
      </c>
      <c r="D4094" s="45">
        <v>70000</v>
      </c>
      <c r="E4094" s="53">
        <v>0</v>
      </c>
      <c r="F4094" s="148">
        <f t="shared" si="1617"/>
        <v>100</v>
      </c>
    </row>
    <row r="4095" spans="1:6" s="28" customFormat="1" ht="40.5" x14ac:dyDescent="0.2">
      <c r="A4095" s="43">
        <v>411300</v>
      </c>
      <c r="B4095" s="44" t="s">
        <v>359</v>
      </c>
      <c r="C4095" s="53">
        <v>153000</v>
      </c>
      <c r="D4095" s="45">
        <v>35000</v>
      </c>
      <c r="E4095" s="53">
        <v>0</v>
      </c>
      <c r="F4095" s="148">
        <f t="shared" si="1617"/>
        <v>22.875816993464053</v>
      </c>
    </row>
    <row r="4096" spans="1:6" s="28" customFormat="1" x14ac:dyDescent="0.2">
      <c r="A4096" s="43">
        <v>411400</v>
      </c>
      <c r="B4096" s="44" t="s">
        <v>360</v>
      </c>
      <c r="C4096" s="53">
        <v>30000</v>
      </c>
      <c r="D4096" s="45">
        <v>30000</v>
      </c>
      <c r="E4096" s="53">
        <v>0</v>
      </c>
      <c r="F4096" s="148">
        <f t="shared" si="1617"/>
        <v>100</v>
      </c>
    </row>
    <row r="4097" spans="1:6" s="28" customFormat="1" x14ac:dyDescent="0.2">
      <c r="A4097" s="41">
        <v>412000</v>
      </c>
      <c r="B4097" s="46" t="s">
        <v>479</v>
      </c>
      <c r="C4097" s="40">
        <f t="shared" ref="C4097" si="1621">SUM(C4098:C4110)</f>
        <v>1027000.0000000003</v>
      </c>
      <c r="D4097" s="40">
        <f t="shared" ref="D4097" si="1622">SUM(D4098:D4110)</f>
        <v>1042000</v>
      </c>
      <c r="E4097" s="40">
        <f t="shared" ref="E4097" si="1623">SUM(E4098:E4110)</f>
        <v>0</v>
      </c>
      <c r="F4097" s="152">
        <f t="shared" si="1617"/>
        <v>101.46056475170396</v>
      </c>
    </row>
    <row r="4098" spans="1:6" s="28" customFormat="1" ht="40.5" x14ac:dyDescent="0.2">
      <c r="A4098" s="43">
        <v>412200</v>
      </c>
      <c r="B4098" s="44" t="s">
        <v>488</v>
      </c>
      <c r="C4098" s="53">
        <v>36000</v>
      </c>
      <c r="D4098" s="45">
        <v>37000</v>
      </c>
      <c r="E4098" s="53">
        <v>0</v>
      </c>
      <c r="F4098" s="148">
        <f t="shared" si="1617"/>
        <v>102.77777777777777</v>
      </c>
    </row>
    <row r="4099" spans="1:6" s="28" customFormat="1" x14ac:dyDescent="0.2">
      <c r="A4099" s="43">
        <v>412300</v>
      </c>
      <c r="B4099" s="44" t="s">
        <v>362</v>
      </c>
      <c r="C4099" s="53">
        <v>22000</v>
      </c>
      <c r="D4099" s="45">
        <v>23000</v>
      </c>
      <c r="E4099" s="53">
        <v>0</v>
      </c>
      <c r="F4099" s="148">
        <f t="shared" si="1617"/>
        <v>104.54545454545455</v>
      </c>
    </row>
    <row r="4100" spans="1:6" s="28" customFormat="1" x14ac:dyDescent="0.2">
      <c r="A4100" s="43">
        <v>412500</v>
      </c>
      <c r="B4100" s="44" t="s">
        <v>364</v>
      </c>
      <c r="C4100" s="53">
        <v>60000</v>
      </c>
      <c r="D4100" s="45">
        <v>60000</v>
      </c>
      <c r="E4100" s="53">
        <v>0</v>
      </c>
      <c r="F4100" s="148">
        <f t="shared" si="1617"/>
        <v>100</v>
      </c>
    </row>
    <row r="4101" spans="1:6" s="28" customFormat="1" x14ac:dyDescent="0.2">
      <c r="A4101" s="43">
        <v>412600</v>
      </c>
      <c r="B4101" s="44" t="s">
        <v>489</v>
      </c>
      <c r="C4101" s="53">
        <v>141000.00000000035</v>
      </c>
      <c r="D4101" s="45">
        <v>155000</v>
      </c>
      <c r="E4101" s="53">
        <v>0</v>
      </c>
      <c r="F4101" s="148">
        <f t="shared" si="1617"/>
        <v>109.92907801418413</v>
      </c>
    </row>
    <row r="4102" spans="1:6" s="28" customFormat="1" x14ac:dyDescent="0.2">
      <c r="A4102" s="43">
        <v>412700</v>
      </c>
      <c r="B4102" s="44" t="s">
        <v>476</v>
      </c>
      <c r="C4102" s="53">
        <v>80000</v>
      </c>
      <c r="D4102" s="45">
        <v>80000</v>
      </c>
      <c r="E4102" s="53">
        <v>0</v>
      </c>
      <c r="F4102" s="148">
        <f t="shared" si="1617"/>
        <v>100</v>
      </c>
    </row>
    <row r="4103" spans="1:6" s="28" customFormat="1" x14ac:dyDescent="0.2">
      <c r="A4103" s="43">
        <v>412700</v>
      </c>
      <c r="B4103" s="44" t="s">
        <v>867</v>
      </c>
      <c r="C4103" s="53">
        <v>500000</v>
      </c>
      <c r="D4103" s="45">
        <v>500000</v>
      </c>
      <c r="E4103" s="53">
        <v>0</v>
      </c>
      <c r="F4103" s="148">
        <f t="shared" si="1617"/>
        <v>100</v>
      </c>
    </row>
    <row r="4104" spans="1:6" s="28" customFormat="1" x14ac:dyDescent="0.2">
      <c r="A4104" s="43">
        <v>412900</v>
      </c>
      <c r="B4104" s="48" t="s">
        <v>888</v>
      </c>
      <c r="C4104" s="53">
        <v>2000</v>
      </c>
      <c r="D4104" s="45">
        <v>1000</v>
      </c>
      <c r="E4104" s="53">
        <v>0</v>
      </c>
      <c r="F4104" s="148">
        <f t="shared" si="1617"/>
        <v>50</v>
      </c>
    </row>
    <row r="4105" spans="1:6" s="28" customFormat="1" x14ac:dyDescent="0.2">
      <c r="A4105" s="43">
        <v>412900</v>
      </c>
      <c r="B4105" s="48" t="s">
        <v>703</v>
      </c>
      <c r="C4105" s="53">
        <v>125000</v>
      </c>
      <c r="D4105" s="45">
        <v>125000</v>
      </c>
      <c r="E4105" s="53">
        <v>0</v>
      </c>
      <c r="F4105" s="148">
        <f t="shared" si="1617"/>
        <v>100</v>
      </c>
    </row>
    <row r="4106" spans="1:6" s="28" customFormat="1" x14ac:dyDescent="0.2">
      <c r="A4106" s="43">
        <v>412900</v>
      </c>
      <c r="B4106" s="48" t="s">
        <v>721</v>
      </c>
      <c r="C4106" s="53">
        <v>4000</v>
      </c>
      <c r="D4106" s="45">
        <v>4000</v>
      </c>
      <c r="E4106" s="53">
        <v>0</v>
      </c>
      <c r="F4106" s="148">
        <f t="shared" si="1617"/>
        <v>100</v>
      </c>
    </row>
    <row r="4107" spans="1:6" s="28" customFormat="1" x14ac:dyDescent="0.2">
      <c r="A4107" s="43">
        <v>412900</v>
      </c>
      <c r="B4107" s="48" t="s">
        <v>722</v>
      </c>
      <c r="C4107" s="53">
        <v>5000</v>
      </c>
      <c r="D4107" s="45">
        <v>5000</v>
      </c>
      <c r="E4107" s="53">
        <v>0</v>
      </c>
      <c r="F4107" s="148">
        <f t="shared" si="1617"/>
        <v>100</v>
      </c>
    </row>
    <row r="4108" spans="1:6" s="28" customFormat="1" x14ac:dyDescent="0.2">
      <c r="A4108" s="43">
        <v>412900</v>
      </c>
      <c r="B4108" s="44" t="s">
        <v>723</v>
      </c>
      <c r="C4108" s="53">
        <v>6000</v>
      </c>
      <c r="D4108" s="45">
        <v>6000</v>
      </c>
      <c r="E4108" s="53">
        <v>0</v>
      </c>
      <c r="F4108" s="148">
        <f t="shared" si="1617"/>
        <v>100</v>
      </c>
    </row>
    <row r="4109" spans="1:6" s="28" customFormat="1" ht="40.5" x14ac:dyDescent="0.2">
      <c r="A4109" s="43">
        <v>412900</v>
      </c>
      <c r="B4109" s="44" t="s">
        <v>996</v>
      </c>
      <c r="C4109" s="53">
        <v>40000</v>
      </c>
      <c r="D4109" s="45">
        <v>40000</v>
      </c>
      <c r="E4109" s="53">
        <v>0</v>
      </c>
      <c r="F4109" s="148">
        <f t="shared" si="1617"/>
        <v>100</v>
      </c>
    </row>
    <row r="4110" spans="1:6" s="28" customFormat="1" x14ac:dyDescent="0.2">
      <c r="A4110" s="43">
        <v>412900</v>
      </c>
      <c r="B4110" s="44" t="s">
        <v>705</v>
      </c>
      <c r="C4110" s="53">
        <v>6000</v>
      </c>
      <c r="D4110" s="45">
        <v>6000</v>
      </c>
      <c r="E4110" s="53">
        <v>0</v>
      </c>
      <c r="F4110" s="148">
        <f t="shared" si="1617"/>
        <v>100</v>
      </c>
    </row>
    <row r="4111" spans="1:6" s="79" customFormat="1" x14ac:dyDescent="0.2">
      <c r="A4111" s="41">
        <v>415000</v>
      </c>
      <c r="B4111" s="46" t="s">
        <v>319</v>
      </c>
      <c r="C4111" s="40">
        <f>SUM(C4112:C4114)</f>
        <v>2030000</v>
      </c>
      <c r="D4111" s="40">
        <f>SUM(D4112:D4114)</f>
        <v>2030000</v>
      </c>
      <c r="E4111" s="40">
        <f>SUM(E4112:E4114)</f>
        <v>0</v>
      </c>
      <c r="F4111" s="152">
        <f t="shared" si="1617"/>
        <v>100</v>
      </c>
    </row>
    <row r="4112" spans="1:6" s="28" customFormat="1" ht="40.5" x14ac:dyDescent="0.2">
      <c r="A4112" s="43">
        <v>415200</v>
      </c>
      <c r="B4112" s="88" t="s">
        <v>997</v>
      </c>
      <c r="C4112" s="53">
        <v>2000000</v>
      </c>
      <c r="D4112" s="45">
        <v>2000000</v>
      </c>
      <c r="E4112" s="53">
        <v>0</v>
      </c>
      <c r="F4112" s="148">
        <f t="shared" si="1617"/>
        <v>100</v>
      </c>
    </row>
    <row r="4113" spans="1:6" s="28" customFormat="1" x14ac:dyDescent="0.2">
      <c r="A4113" s="43">
        <v>415200</v>
      </c>
      <c r="B4113" s="44" t="s">
        <v>868</v>
      </c>
      <c r="C4113" s="53">
        <v>20000</v>
      </c>
      <c r="D4113" s="45">
        <v>20000</v>
      </c>
      <c r="E4113" s="53">
        <v>0</v>
      </c>
      <c r="F4113" s="148">
        <f t="shared" si="1617"/>
        <v>100</v>
      </c>
    </row>
    <row r="4114" spans="1:6" s="28" customFormat="1" x14ac:dyDescent="0.2">
      <c r="A4114" s="43">
        <v>415200</v>
      </c>
      <c r="B4114" s="44" t="s">
        <v>668</v>
      </c>
      <c r="C4114" s="53">
        <v>10000</v>
      </c>
      <c r="D4114" s="45">
        <v>10000</v>
      </c>
      <c r="E4114" s="53">
        <v>0</v>
      </c>
      <c r="F4114" s="148">
        <f t="shared" si="1617"/>
        <v>100</v>
      </c>
    </row>
    <row r="4115" spans="1:6" s="79" customFormat="1" x14ac:dyDescent="0.2">
      <c r="A4115" s="41">
        <v>416000</v>
      </c>
      <c r="B4115" s="46" t="s">
        <v>481</v>
      </c>
      <c r="C4115" s="40">
        <f t="shared" ref="C4115" si="1624">C4116</f>
        <v>1000</v>
      </c>
      <c r="D4115" s="40">
        <f t="shared" ref="D4115" si="1625">D4116</f>
        <v>1000</v>
      </c>
      <c r="E4115" s="40">
        <f t="shared" ref="E4115" si="1626">E4116</f>
        <v>0</v>
      </c>
      <c r="F4115" s="152">
        <f t="shared" si="1617"/>
        <v>100</v>
      </c>
    </row>
    <row r="4116" spans="1:6" s="28" customFormat="1" x14ac:dyDescent="0.2">
      <c r="A4116" s="51">
        <v>416100</v>
      </c>
      <c r="B4116" s="44" t="s">
        <v>648</v>
      </c>
      <c r="C4116" s="53">
        <v>1000</v>
      </c>
      <c r="D4116" s="45">
        <v>1000</v>
      </c>
      <c r="E4116" s="53">
        <v>0</v>
      </c>
      <c r="F4116" s="148">
        <f t="shared" si="1617"/>
        <v>100</v>
      </c>
    </row>
    <row r="4117" spans="1:6" s="50" customFormat="1" ht="40.5" x14ac:dyDescent="0.2">
      <c r="A4117" s="41">
        <v>418000</v>
      </c>
      <c r="B4117" s="46" t="s">
        <v>483</v>
      </c>
      <c r="C4117" s="40">
        <f t="shared" ref="C4117" si="1627">C4118</f>
        <v>2099.9999999999995</v>
      </c>
      <c r="D4117" s="40">
        <f t="shared" ref="D4117" si="1628">D4118</f>
        <v>2100</v>
      </c>
      <c r="E4117" s="40">
        <f t="shared" ref="E4117" si="1629">E4118</f>
        <v>0</v>
      </c>
      <c r="F4117" s="152">
        <f t="shared" si="1617"/>
        <v>100.00000000000003</v>
      </c>
    </row>
    <row r="4118" spans="1:6" s="28" customFormat="1" x14ac:dyDescent="0.2">
      <c r="A4118" s="51">
        <v>418400</v>
      </c>
      <c r="B4118" s="44" t="s">
        <v>418</v>
      </c>
      <c r="C4118" s="53">
        <v>2099.9999999999995</v>
      </c>
      <c r="D4118" s="45">
        <v>2100</v>
      </c>
      <c r="E4118" s="53">
        <v>0</v>
      </c>
      <c r="F4118" s="148">
        <f t="shared" si="1617"/>
        <v>100.00000000000003</v>
      </c>
    </row>
    <row r="4119" spans="1:6" s="50" customFormat="1" x14ac:dyDescent="0.2">
      <c r="A4119" s="41">
        <v>419000</v>
      </c>
      <c r="B4119" s="46" t="s">
        <v>484</v>
      </c>
      <c r="C4119" s="40">
        <f t="shared" ref="C4119" si="1630">C4120</f>
        <v>1000</v>
      </c>
      <c r="D4119" s="40">
        <f t="shared" ref="D4119" si="1631">D4120</f>
        <v>0</v>
      </c>
      <c r="E4119" s="40">
        <f t="shared" ref="E4119" si="1632">E4120</f>
        <v>0</v>
      </c>
      <c r="F4119" s="152">
        <f t="shared" si="1617"/>
        <v>0</v>
      </c>
    </row>
    <row r="4120" spans="1:6" s="28" customFormat="1" x14ac:dyDescent="0.2">
      <c r="A4120" s="51">
        <v>419100</v>
      </c>
      <c r="B4120" s="44" t="s">
        <v>484</v>
      </c>
      <c r="C4120" s="53">
        <v>1000</v>
      </c>
      <c r="D4120" s="45">
        <v>0</v>
      </c>
      <c r="E4120" s="53">
        <v>0</v>
      </c>
      <c r="F4120" s="148">
        <f t="shared" si="1617"/>
        <v>0</v>
      </c>
    </row>
    <row r="4121" spans="1:6" s="28" customFormat="1" x14ac:dyDescent="0.2">
      <c r="A4121" s="41">
        <v>510000</v>
      </c>
      <c r="B4121" s="46" t="s">
        <v>423</v>
      </c>
      <c r="C4121" s="40">
        <f>C4122+C4124</f>
        <v>30000</v>
      </c>
      <c r="D4121" s="40">
        <f>D4122+D4124</f>
        <v>30000</v>
      </c>
      <c r="E4121" s="40">
        <f>E4122+E4124</f>
        <v>0</v>
      </c>
      <c r="F4121" s="152">
        <f t="shared" si="1617"/>
        <v>100</v>
      </c>
    </row>
    <row r="4122" spans="1:6" s="28" customFormat="1" x14ac:dyDescent="0.2">
      <c r="A4122" s="41">
        <v>511000</v>
      </c>
      <c r="B4122" s="46" t="s">
        <v>424</v>
      </c>
      <c r="C4122" s="40">
        <f>SUM(C4123:C4123)</f>
        <v>10000</v>
      </c>
      <c r="D4122" s="40">
        <f>SUM(D4123:D4123)</f>
        <v>10000</v>
      </c>
      <c r="E4122" s="40">
        <f>SUM(E4123:E4123)</f>
        <v>0</v>
      </c>
      <c r="F4122" s="152">
        <f t="shared" si="1617"/>
        <v>100</v>
      </c>
    </row>
    <row r="4123" spans="1:6" s="28" customFormat="1" x14ac:dyDescent="0.2">
      <c r="A4123" s="43">
        <v>511300</v>
      </c>
      <c r="B4123" s="44" t="s">
        <v>427</v>
      </c>
      <c r="C4123" s="53">
        <v>10000</v>
      </c>
      <c r="D4123" s="45">
        <v>10000</v>
      </c>
      <c r="E4123" s="53">
        <v>0</v>
      </c>
      <c r="F4123" s="148">
        <f t="shared" si="1617"/>
        <v>100</v>
      </c>
    </row>
    <row r="4124" spans="1:6" s="50" customFormat="1" x14ac:dyDescent="0.2">
      <c r="A4124" s="41">
        <v>516000</v>
      </c>
      <c r="B4124" s="46" t="s">
        <v>434</v>
      </c>
      <c r="C4124" s="40">
        <f t="shared" ref="C4124" si="1633">C4125</f>
        <v>20000</v>
      </c>
      <c r="D4124" s="40">
        <f t="shared" ref="D4124" si="1634">D4125</f>
        <v>20000</v>
      </c>
      <c r="E4124" s="40">
        <f t="shared" ref="E4124" si="1635">E4125</f>
        <v>0</v>
      </c>
      <c r="F4124" s="152">
        <f t="shared" si="1617"/>
        <v>100</v>
      </c>
    </row>
    <row r="4125" spans="1:6" s="28" customFormat="1" x14ac:dyDescent="0.2">
      <c r="A4125" s="43">
        <v>516100</v>
      </c>
      <c r="B4125" s="44" t="s">
        <v>434</v>
      </c>
      <c r="C4125" s="53">
        <v>20000</v>
      </c>
      <c r="D4125" s="45">
        <v>20000</v>
      </c>
      <c r="E4125" s="53">
        <v>0</v>
      </c>
      <c r="F4125" s="148">
        <f t="shared" si="1617"/>
        <v>100</v>
      </c>
    </row>
    <row r="4126" spans="1:6" s="50" customFormat="1" x14ac:dyDescent="0.2">
      <c r="A4126" s="41">
        <v>630000</v>
      </c>
      <c r="B4126" s="46" t="s">
        <v>464</v>
      </c>
      <c r="C4126" s="40">
        <f>C4127+C4130</f>
        <v>5075000</v>
      </c>
      <c r="D4126" s="40">
        <f>D4127+D4130</f>
        <v>4105000</v>
      </c>
      <c r="E4126" s="40">
        <f>E4127+E4130</f>
        <v>0</v>
      </c>
      <c r="F4126" s="152">
        <f t="shared" si="1617"/>
        <v>80.886699507389153</v>
      </c>
    </row>
    <row r="4127" spans="1:6" s="50" customFormat="1" x14ac:dyDescent="0.2">
      <c r="A4127" s="41">
        <v>631000</v>
      </c>
      <c r="B4127" s="46" t="s">
        <v>396</v>
      </c>
      <c r="C4127" s="40">
        <f>0+C4128+C4129</f>
        <v>5005000</v>
      </c>
      <c r="D4127" s="40">
        <f>0+D4128+D4129</f>
        <v>4005000</v>
      </c>
      <c r="E4127" s="40">
        <f>0+E4128+E4129</f>
        <v>0</v>
      </c>
      <c r="F4127" s="152">
        <f t="shared" si="1617"/>
        <v>80.019980019980025</v>
      </c>
    </row>
    <row r="4128" spans="1:6" s="28" customFormat="1" x14ac:dyDescent="0.2">
      <c r="A4128" s="51">
        <v>631200</v>
      </c>
      <c r="B4128" s="44" t="s">
        <v>467</v>
      </c>
      <c r="C4128" s="53">
        <v>5000000</v>
      </c>
      <c r="D4128" s="45">
        <v>4000000</v>
      </c>
      <c r="E4128" s="53">
        <v>0</v>
      </c>
      <c r="F4128" s="148">
        <f t="shared" si="1617"/>
        <v>80</v>
      </c>
    </row>
    <row r="4129" spans="1:6" s="28" customFormat="1" x14ac:dyDescent="0.2">
      <c r="A4129" s="51">
        <v>631300</v>
      </c>
      <c r="B4129" s="44" t="s">
        <v>468</v>
      </c>
      <c r="C4129" s="53">
        <v>5000</v>
      </c>
      <c r="D4129" s="45">
        <v>5000</v>
      </c>
      <c r="E4129" s="53">
        <v>0</v>
      </c>
      <c r="F4129" s="148">
        <f t="shared" si="1617"/>
        <v>100</v>
      </c>
    </row>
    <row r="4130" spans="1:6" s="50" customFormat="1" x14ac:dyDescent="0.2">
      <c r="A4130" s="41">
        <v>638000</v>
      </c>
      <c r="B4130" s="46" t="s">
        <v>397</v>
      </c>
      <c r="C4130" s="40">
        <f t="shared" ref="C4130" si="1636">C4131</f>
        <v>70000</v>
      </c>
      <c r="D4130" s="40">
        <f t="shared" ref="D4130" si="1637">D4131</f>
        <v>100000</v>
      </c>
      <c r="E4130" s="40">
        <f t="shared" ref="E4130" si="1638">E4131</f>
        <v>0</v>
      </c>
      <c r="F4130" s="152">
        <f t="shared" si="1617"/>
        <v>142.85714285714286</v>
      </c>
    </row>
    <row r="4131" spans="1:6" s="28" customFormat="1" x14ac:dyDescent="0.2">
      <c r="A4131" s="43">
        <v>638100</v>
      </c>
      <c r="B4131" s="44" t="s">
        <v>469</v>
      </c>
      <c r="C4131" s="53">
        <v>70000</v>
      </c>
      <c r="D4131" s="45">
        <v>100000</v>
      </c>
      <c r="E4131" s="53">
        <v>0</v>
      </c>
      <c r="F4131" s="148">
        <f t="shared" si="1617"/>
        <v>142.85714285714286</v>
      </c>
    </row>
    <row r="4132" spans="1:6" s="28" customFormat="1" x14ac:dyDescent="0.2">
      <c r="A4132" s="82"/>
      <c r="B4132" s="76" t="s">
        <v>646</v>
      </c>
      <c r="C4132" s="80">
        <f>C4091+0+C4121+C4126+0</f>
        <v>10759100</v>
      </c>
      <c r="D4132" s="80">
        <f>D4091+0+D4121+D4126+0</f>
        <v>9965100</v>
      </c>
      <c r="E4132" s="80">
        <f>E4091+0+E4121+E4126+0</f>
        <v>0</v>
      </c>
      <c r="F4132" s="153">
        <f t="shared" si="1617"/>
        <v>92.620200574397487</v>
      </c>
    </row>
    <row r="4133" spans="1:6" s="28" customFormat="1" x14ac:dyDescent="0.2">
      <c r="A4133" s="61"/>
      <c r="B4133" s="39"/>
      <c r="C4133" s="62"/>
      <c r="D4133" s="62"/>
      <c r="E4133" s="62"/>
      <c r="F4133" s="149"/>
    </row>
    <row r="4134" spans="1:6" s="28" customFormat="1" x14ac:dyDescent="0.2">
      <c r="A4134" s="38"/>
      <c r="B4134" s="39"/>
      <c r="C4134" s="45"/>
      <c r="D4134" s="45"/>
      <c r="E4134" s="45"/>
      <c r="F4134" s="147"/>
    </row>
    <row r="4135" spans="1:6" s="28" customFormat="1" x14ac:dyDescent="0.2">
      <c r="A4135" s="43" t="s">
        <v>998</v>
      </c>
      <c r="B4135" s="93"/>
      <c r="C4135" s="45"/>
      <c r="D4135" s="45"/>
      <c r="E4135" s="45"/>
      <c r="F4135" s="147"/>
    </row>
    <row r="4136" spans="1:6" s="28" customFormat="1" x14ac:dyDescent="0.2">
      <c r="A4136" s="43" t="s">
        <v>658</v>
      </c>
      <c r="B4136" s="46"/>
      <c r="C4136" s="45"/>
      <c r="D4136" s="45"/>
      <c r="E4136" s="45"/>
      <c r="F4136" s="147"/>
    </row>
    <row r="4137" spans="1:6" s="28" customFormat="1" x14ac:dyDescent="0.2">
      <c r="A4137" s="43" t="s">
        <v>530</v>
      </c>
      <c r="B4137" s="46"/>
      <c r="C4137" s="45"/>
      <c r="D4137" s="45"/>
      <c r="E4137" s="45"/>
      <c r="F4137" s="147"/>
    </row>
    <row r="4138" spans="1:6" s="28" customFormat="1" x14ac:dyDescent="0.2">
      <c r="A4138" s="43" t="s">
        <v>579</v>
      </c>
      <c r="B4138" s="46"/>
      <c r="C4138" s="45"/>
      <c r="D4138" s="45"/>
      <c r="E4138" s="45"/>
      <c r="F4138" s="147"/>
    </row>
    <row r="4139" spans="1:6" s="28" customFormat="1" x14ac:dyDescent="0.2">
      <c r="A4139" s="43"/>
      <c r="B4139" s="72"/>
      <c r="C4139" s="62"/>
      <c r="D4139" s="62"/>
      <c r="E4139" s="62"/>
      <c r="F4139" s="149"/>
    </row>
    <row r="4140" spans="1:6" s="28" customFormat="1" x14ac:dyDescent="0.2">
      <c r="A4140" s="41">
        <v>410000</v>
      </c>
      <c r="B4140" s="42" t="s">
        <v>357</v>
      </c>
      <c r="C4140" s="40">
        <f>C4141+C4146+0</f>
        <v>2112400</v>
      </c>
      <c r="D4140" s="40">
        <f>D4141+D4146+0</f>
        <v>1264100</v>
      </c>
      <c r="E4140" s="40">
        <f>E4141+E4146+0</f>
        <v>0</v>
      </c>
      <c r="F4140" s="152">
        <f t="shared" ref="F4140:F4166" si="1639">D4140/C4140*100</f>
        <v>59.841886006438173</v>
      </c>
    </row>
    <row r="4141" spans="1:6" s="28" customFormat="1" x14ac:dyDescent="0.2">
      <c r="A4141" s="41">
        <v>411000</v>
      </c>
      <c r="B4141" s="42" t="s">
        <v>474</v>
      </c>
      <c r="C4141" s="40">
        <f t="shared" ref="C4141" si="1640">SUM(C4142:C4145)</f>
        <v>813200</v>
      </c>
      <c r="D4141" s="40">
        <f t="shared" ref="D4141" si="1641">SUM(D4142:D4145)</f>
        <v>839600</v>
      </c>
      <c r="E4141" s="40">
        <f t="shared" ref="E4141" si="1642">SUM(E4142:E4145)</f>
        <v>0</v>
      </c>
      <c r="F4141" s="152">
        <f t="shared" si="1639"/>
        <v>103.24643384161338</v>
      </c>
    </row>
    <row r="4142" spans="1:6" s="28" customFormat="1" x14ac:dyDescent="0.2">
      <c r="A4142" s="43">
        <v>411100</v>
      </c>
      <c r="B4142" s="44" t="s">
        <v>358</v>
      </c>
      <c r="C4142" s="53">
        <v>735000</v>
      </c>
      <c r="D4142" s="45">
        <v>760000</v>
      </c>
      <c r="E4142" s="53">
        <v>0</v>
      </c>
      <c r="F4142" s="148">
        <f t="shared" si="1639"/>
        <v>103.4013605442177</v>
      </c>
    </row>
    <row r="4143" spans="1:6" s="28" customFormat="1" ht="40.5" x14ac:dyDescent="0.2">
      <c r="A4143" s="43">
        <v>411200</v>
      </c>
      <c r="B4143" s="44" t="s">
        <v>487</v>
      </c>
      <c r="C4143" s="53">
        <v>38000</v>
      </c>
      <c r="D4143" s="45">
        <v>43500</v>
      </c>
      <c r="E4143" s="53">
        <v>0</v>
      </c>
      <c r="F4143" s="148">
        <f t="shared" si="1639"/>
        <v>114.4736842105263</v>
      </c>
    </row>
    <row r="4144" spans="1:6" s="28" customFormat="1" ht="40.5" x14ac:dyDescent="0.2">
      <c r="A4144" s="43">
        <v>411300</v>
      </c>
      <c r="B4144" s="44" t="s">
        <v>359</v>
      </c>
      <c r="C4144" s="53">
        <v>24700</v>
      </c>
      <c r="D4144" s="45">
        <v>24700</v>
      </c>
      <c r="E4144" s="53">
        <v>0</v>
      </c>
      <c r="F4144" s="148">
        <f t="shared" si="1639"/>
        <v>100</v>
      </c>
    </row>
    <row r="4145" spans="1:6" s="28" customFormat="1" x14ac:dyDescent="0.2">
      <c r="A4145" s="43">
        <v>411400</v>
      </c>
      <c r="B4145" s="44" t="s">
        <v>360</v>
      </c>
      <c r="C4145" s="53">
        <v>15500</v>
      </c>
      <c r="D4145" s="45">
        <v>11400</v>
      </c>
      <c r="E4145" s="53">
        <v>0</v>
      </c>
      <c r="F4145" s="148">
        <f t="shared" si="1639"/>
        <v>73.548387096774192</v>
      </c>
    </row>
    <row r="4146" spans="1:6" s="28" customFormat="1" x14ac:dyDescent="0.2">
      <c r="A4146" s="41">
        <v>412000</v>
      </c>
      <c r="B4146" s="46" t="s">
        <v>479</v>
      </c>
      <c r="C4146" s="40">
        <f t="shared" ref="C4146" si="1643">SUM(C4147:C4157)</f>
        <v>1299200</v>
      </c>
      <c r="D4146" s="40">
        <f>SUM(D4147:D4157)</f>
        <v>424500</v>
      </c>
      <c r="E4146" s="40">
        <f t="shared" ref="E4146" si="1644">SUM(E4147:E4157)</f>
        <v>0</v>
      </c>
      <c r="F4146" s="152">
        <f t="shared" si="1639"/>
        <v>32.673953201970448</v>
      </c>
    </row>
    <row r="4147" spans="1:6" s="28" customFormat="1" ht="40.5" x14ac:dyDescent="0.2">
      <c r="A4147" s="43">
        <v>412200</v>
      </c>
      <c r="B4147" s="44" t="s">
        <v>488</v>
      </c>
      <c r="C4147" s="53">
        <v>48000</v>
      </c>
      <c r="D4147" s="45">
        <v>47400</v>
      </c>
      <c r="E4147" s="53">
        <v>0</v>
      </c>
      <c r="F4147" s="148">
        <f t="shared" si="1639"/>
        <v>98.75</v>
      </c>
    </row>
    <row r="4148" spans="1:6" s="28" customFormat="1" x14ac:dyDescent="0.2">
      <c r="A4148" s="43">
        <v>412300</v>
      </c>
      <c r="B4148" s="44" t="s">
        <v>362</v>
      </c>
      <c r="C4148" s="53">
        <v>11000</v>
      </c>
      <c r="D4148" s="45">
        <v>11000</v>
      </c>
      <c r="E4148" s="53">
        <v>0</v>
      </c>
      <c r="F4148" s="148">
        <f t="shared" si="1639"/>
        <v>100</v>
      </c>
    </row>
    <row r="4149" spans="1:6" s="28" customFormat="1" x14ac:dyDescent="0.2">
      <c r="A4149" s="43">
        <v>412500</v>
      </c>
      <c r="B4149" s="44" t="s">
        <v>364</v>
      </c>
      <c r="C4149" s="53">
        <v>16000</v>
      </c>
      <c r="D4149" s="45">
        <v>31500</v>
      </c>
      <c r="E4149" s="53">
        <v>0</v>
      </c>
      <c r="F4149" s="148">
        <f t="shared" si="1639"/>
        <v>196.875</v>
      </c>
    </row>
    <row r="4150" spans="1:6" s="28" customFormat="1" x14ac:dyDescent="0.2">
      <c r="A4150" s="43">
        <v>412600</v>
      </c>
      <c r="B4150" s="44" t="s">
        <v>489</v>
      </c>
      <c r="C4150" s="53">
        <v>43000</v>
      </c>
      <c r="D4150" s="45">
        <v>55000</v>
      </c>
      <c r="E4150" s="53">
        <v>0</v>
      </c>
      <c r="F4150" s="148">
        <f t="shared" si="1639"/>
        <v>127.90697674418605</v>
      </c>
    </row>
    <row r="4151" spans="1:6" s="28" customFormat="1" x14ac:dyDescent="0.2">
      <c r="A4151" s="43">
        <v>412700</v>
      </c>
      <c r="B4151" s="44" t="s">
        <v>476</v>
      </c>
      <c r="C4151" s="53">
        <v>110000</v>
      </c>
      <c r="D4151" s="45">
        <v>110000</v>
      </c>
      <c r="E4151" s="53">
        <v>0</v>
      </c>
      <c r="F4151" s="148">
        <f t="shared" si="1639"/>
        <v>100</v>
      </c>
    </row>
    <row r="4152" spans="1:6" s="28" customFormat="1" x14ac:dyDescent="0.2">
      <c r="A4152" s="43">
        <v>412900</v>
      </c>
      <c r="B4152" s="48" t="s">
        <v>888</v>
      </c>
      <c r="C4152" s="53">
        <v>4000</v>
      </c>
      <c r="D4152" s="45">
        <v>10000</v>
      </c>
      <c r="E4152" s="53">
        <v>0</v>
      </c>
      <c r="F4152" s="148">
        <f t="shared" si="1639"/>
        <v>250</v>
      </c>
    </row>
    <row r="4153" spans="1:6" s="28" customFormat="1" x14ac:dyDescent="0.2">
      <c r="A4153" s="43">
        <v>412900</v>
      </c>
      <c r="B4153" s="48" t="s">
        <v>703</v>
      </c>
      <c r="C4153" s="53">
        <v>200000</v>
      </c>
      <c r="D4153" s="45">
        <v>90000</v>
      </c>
      <c r="E4153" s="53">
        <v>0</v>
      </c>
      <c r="F4153" s="148">
        <f t="shared" si="1639"/>
        <v>45</v>
      </c>
    </row>
    <row r="4154" spans="1:6" s="28" customFormat="1" x14ac:dyDescent="0.2">
      <c r="A4154" s="43">
        <v>412900</v>
      </c>
      <c r="B4154" s="48" t="s">
        <v>721</v>
      </c>
      <c r="C4154" s="53">
        <v>4500</v>
      </c>
      <c r="D4154" s="45">
        <v>3000</v>
      </c>
      <c r="E4154" s="53">
        <v>0</v>
      </c>
      <c r="F4154" s="148">
        <f t="shared" si="1639"/>
        <v>66.666666666666657</v>
      </c>
    </row>
    <row r="4155" spans="1:6" s="28" customFormat="1" x14ac:dyDescent="0.2">
      <c r="A4155" s="43">
        <v>412900</v>
      </c>
      <c r="B4155" s="48" t="s">
        <v>722</v>
      </c>
      <c r="C4155" s="53">
        <v>42500</v>
      </c>
      <c r="D4155" s="45">
        <v>27500</v>
      </c>
      <c r="E4155" s="53">
        <v>0</v>
      </c>
      <c r="F4155" s="148">
        <f t="shared" si="1639"/>
        <v>64.705882352941174</v>
      </c>
    </row>
    <row r="4156" spans="1:6" s="28" customFormat="1" x14ac:dyDescent="0.2">
      <c r="A4156" s="43">
        <v>412900</v>
      </c>
      <c r="B4156" s="48" t="s">
        <v>723</v>
      </c>
      <c r="C4156" s="53">
        <v>2000</v>
      </c>
      <c r="D4156" s="45">
        <v>2000</v>
      </c>
      <c r="E4156" s="53">
        <v>0</v>
      </c>
      <c r="F4156" s="148">
        <f t="shared" si="1639"/>
        <v>100</v>
      </c>
    </row>
    <row r="4157" spans="1:6" s="28" customFormat="1" x14ac:dyDescent="0.2">
      <c r="A4157" s="43">
        <v>412900</v>
      </c>
      <c r="B4157" s="44" t="s">
        <v>705</v>
      </c>
      <c r="C4157" s="53">
        <v>818200</v>
      </c>
      <c r="D4157" s="45">
        <v>37100</v>
      </c>
      <c r="E4157" s="53">
        <v>0</v>
      </c>
      <c r="F4157" s="148">
        <f t="shared" si="1639"/>
        <v>4.5343436812515279</v>
      </c>
    </row>
    <row r="4158" spans="1:6" s="28" customFormat="1" x14ac:dyDescent="0.2">
      <c r="A4158" s="41">
        <v>510000</v>
      </c>
      <c r="B4158" s="46" t="s">
        <v>423</v>
      </c>
      <c r="C4158" s="40">
        <f>C4161+0+C4159</f>
        <v>19000</v>
      </c>
      <c r="D4158" s="40">
        <f>D4161+0+D4159</f>
        <v>36000</v>
      </c>
      <c r="E4158" s="40">
        <f>E4161+0+E4159</f>
        <v>0</v>
      </c>
      <c r="F4158" s="152">
        <f t="shared" si="1639"/>
        <v>189.4736842105263</v>
      </c>
    </row>
    <row r="4159" spans="1:6" s="50" customFormat="1" x14ac:dyDescent="0.2">
      <c r="A4159" s="41">
        <v>511000</v>
      </c>
      <c r="B4159" s="46" t="s">
        <v>424</v>
      </c>
      <c r="C4159" s="40">
        <f>SUM(C4160:C4160)</f>
        <v>15000</v>
      </c>
      <c r="D4159" s="40">
        <f>SUM(D4160:D4160)</f>
        <v>25000</v>
      </c>
      <c r="E4159" s="40">
        <f>SUM(E4160:E4160)</f>
        <v>0</v>
      </c>
      <c r="F4159" s="152">
        <f t="shared" si="1639"/>
        <v>166.66666666666669</v>
      </c>
    </row>
    <row r="4160" spans="1:6" s="28" customFormat="1" x14ac:dyDescent="0.2">
      <c r="A4160" s="43">
        <v>511300</v>
      </c>
      <c r="B4160" s="44" t="s">
        <v>427</v>
      </c>
      <c r="C4160" s="53">
        <v>15000</v>
      </c>
      <c r="D4160" s="45">
        <v>25000</v>
      </c>
      <c r="E4160" s="53">
        <v>0</v>
      </c>
      <c r="F4160" s="148">
        <f t="shared" si="1639"/>
        <v>166.66666666666669</v>
      </c>
    </row>
    <row r="4161" spans="1:6" s="50" customFormat="1" x14ac:dyDescent="0.2">
      <c r="A4161" s="41">
        <v>516000</v>
      </c>
      <c r="B4161" s="46" t="s">
        <v>434</v>
      </c>
      <c r="C4161" s="40">
        <f t="shared" ref="C4161" si="1645">C4162</f>
        <v>4000</v>
      </c>
      <c r="D4161" s="40">
        <f>D4162</f>
        <v>11000</v>
      </c>
      <c r="E4161" s="40">
        <f t="shared" ref="E4161" si="1646">E4162</f>
        <v>0</v>
      </c>
      <c r="F4161" s="152">
        <f t="shared" si="1639"/>
        <v>275</v>
      </c>
    </row>
    <row r="4162" spans="1:6" s="28" customFormat="1" x14ac:dyDescent="0.2">
      <c r="A4162" s="43">
        <v>516100</v>
      </c>
      <c r="B4162" s="44" t="s">
        <v>434</v>
      </c>
      <c r="C4162" s="53">
        <v>4000</v>
      </c>
      <c r="D4162" s="45">
        <v>11000</v>
      </c>
      <c r="E4162" s="53">
        <v>0</v>
      </c>
      <c r="F4162" s="148">
        <f t="shared" si="1639"/>
        <v>275</v>
      </c>
    </row>
    <row r="4163" spans="1:6" s="50" customFormat="1" x14ac:dyDescent="0.2">
      <c r="A4163" s="41">
        <v>630000</v>
      </c>
      <c r="B4163" s="46" t="s">
        <v>464</v>
      </c>
      <c r="C4163" s="40">
        <f>0+C4164</f>
        <v>3200</v>
      </c>
      <c r="D4163" s="40">
        <f>0+D4164</f>
        <v>36600</v>
      </c>
      <c r="E4163" s="40">
        <f>0+E4164</f>
        <v>0</v>
      </c>
      <c r="F4163" s="152">
        <f t="shared" si="1639"/>
        <v>1143.75</v>
      </c>
    </row>
    <row r="4164" spans="1:6" s="50" customFormat="1" x14ac:dyDescent="0.2">
      <c r="A4164" s="41">
        <v>638000</v>
      </c>
      <c r="B4164" s="46" t="s">
        <v>397</v>
      </c>
      <c r="C4164" s="40">
        <f t="shared" ref="C4164" si="1647">C4165</f>
        <v>3200</v>
      </c>
      <c r="D4164" s="40">
        <f>D4165</f>
        <v>36600</v>
      </c>
      <c r="E4164" s="40">
        <f t="shared" ref="E4164" si="1648">E4165</f>
        <v>0</v>
      </c>
      <c r="F4164" s="152">
        <f t="shared" si="1639"/>
        <v>1143.75</v>
      </c>
    </row>
    <row r="4165" spans="1:6" s="28" customFormat="1" x14ac:dyDescent="0.2">
      <c r="A4165" s="43">
        <v>638100</v>
      </c>
      <c r="B4165" s="44" t="s">
        <v>469</v>
      </c>
      <c r="C4165" s="53">
        <v>3200</v>
      </c>
      <c r="D4165" s="45">
        <v>36600</v>
      </c>
      <c r="E4165" s="53">
        <v>0</v>
      </c>
      <c r="F4165" s="148">
        <f t="shared" si="1639"/>
        <v>1143.75</v>
      </c>
    </row>
    <row r="4166" spans="1:6" s="28" customFormat="1" x14ac:dyDescent="0.2">
      <c r="A4166" s="82"/>
      <c r="B4166" s="76" t="s">
        <v>646</v>
      </c>
      <c r="C4166" s="80">
        <f>C4140+C4158+C4163</f>
        <v>2134600</v>
      </c>
      <c r="D4166" s="80">
        <f>D4140+D4158+D4163</f>
        <v>1336700</v>
      </c>
      <c r="E4166" s="80">
        <f>E4140+E4158+E4163</f>
        <v>0</v>
      </c>
      <c r="F4166" s="153">
        <f t="shared" si="1639"/>
        <v>62.620631500046841</v>
      </c>
    </row>
    <row r="4167" spans="1:6" s="28" customFormat="1" x14ac:dyDescent="0.2">
      <c r="A4167" s="61"/>
      <c r="B4167" s="39"/>
      <c r="C4167" s="62"/>
      <c r="D4167" s="62"/>
      <c r="E4167" s="62"/>
      <c r="F4167" s="149"/>
    </row>
    <row r="4168" spans="1:6" s="28" customFormat="1" x14ac:dyDescent="0.2">
      <c r="A4168" s="38"/>
      <c r="B4168" s="39"/>
      <c r="C4168" s="45"/>
      <c r="D4168" s="45"/>
      <c r="E4168" s="45"/>
      <c r="F4168" s="147"/>
    </row>
    <row r="4169" spans="1:6" s="28" customFormat="1" x14ac:dyDescent="0.2">
      <c r="A4169" s="43" t="s">
        <v>999</v>
      </c>
      <c r="B4169" s="46"/>
      <c r="C4169" s="45"/>
      <c r="D4169" s="45"/>
      <c r="E4169" s="45"/>
      <c r="F4169" s="147"/>
    </row>
    <row r="4170" spans="1:6" s="28" customFormat="1" x14ac:dyDescent="0.2">
      <c r="A4170" s="43" t="s">
        <v>659</v>
      </c>
      <c r="B4170" s="46"/>
      <c r="C4170" s="45"/>
      <c r="D4170" s="45"/>
      <c r="E4170" s="45"/>
      <c r="F4170" s="147"/>
    </row>
    <row r="4171" spans="1:6" s="28" customFormat="1" x14ac:dyDescent="0.2">
      <c r="A4171" s="43" t="s">
        <v>777</v>
      </c>
      <c r="B4171" s="46"/>
      <c r="C4171" s="45"/>
      <c r="D4171" s="45"/>
      <c r="E4171" s="45"/>
      <c r="F4171" s="147"/>
    </row>
    <row r="4172" spans="1:6" s="28" customFormat="1" x14ac:dyDescent="0.2">
      <c r="A4172" s="43" t="s">
        <v>641</v>
      </c>
      <c r="B4172" s="46"/>
      <c r="C4172" s="45"/>
      <c r="D4172" s="45"/>
      <c r="E4172" s="45"/>
      <c r="F4172" s="147"/>
    </row>
    <row r="4173" spans="1:6" s="28" customFormat="1" x14ac:dyDescent="0.2">
      <c r="A4173" s="43"/>
      <c r="B4173" s="72"/>
      <c r="C4173" s="62"/>
      <c r="D4173" s="62"/>
      <c r="E4173" s="62"/>
      <c r="F4173" s="149"/>
    </row>
    <row r="4174" spans="1:6" s="28" customFormat="1" x14ac:dyDescent="0.2">
      <c r="A4174" s="41">
        <v>410000</v>
      </c>
      <c r="B4174" s="42" t="s">
        <v>357</v>
      </c>
      <c r="C4174" s="40">
        <f>C4175+C4180+C4200+C4196+C4194+C4205</f>
        <v>13036700</v>
      </c>
      <c r="D4174" s="40">
        <f>D4175+D4180+D4200+D4196+D4194+D4205</f>
        <v>13313000</v>
      </c>
      <c r="E4174" s="40">
        <f>E4175+E4180+E4200+E4196+E4194+E4205</f>
        <v>0</v>
      </c>
      <c r="F4174" s="152">
        <f t="shared" ref="F4174:F4214" si="1649">D4174/C4174*100</f>
        <v>102.11940138225164</v>
      </c>
    </row>
    <row r="4175" spans="1:6" s="28" customFormat="1" x14ac:dyDescent="0.2">
      <c r="A4175" s="41">
        <v>411000</v>
      </c>
      <c r="B4175" s="42" t="s">
        <v>474</v>
      </c>
      <c r="C4175" s="40">
        <f t="shared" ref="C4175" si="1650">SUM(C4176:C4179)</f>
        <v>7290000</v>
      </c>
      <c r="D4175" s="40">
        <f t="shared" ref="D4175" si="1651">SUM(D4176:D4179)</f>
        <v>7430000</v>
      </c>
      <c r="E4175" s="40">
        <f t="shared" ref="E4175" si="1652">SUM(E4176:E4179)</f>
        <v>0</v>
      </c>
      <c r="F4175" s="152">
        <f t="shared" si="1649"/>
        <v>101.92043895747599</v>
      </c>
    </row>
    <row r="4176" spans="1:6" s="28" customFormat="1" x14ac:dyDescent="0.2">
      <c r="A4176" s="43">
        <v>411100</v>
      </c>
      <c r="B4176" s="44" t="s">
        <v>358</v>
      </c>
      <c r="C4176" s="53">
        <v>6600000</v>
      </c>
      <c r="D4176" s="45">
        <v>6770000</v>
      </c>
      <c r="E4176" s="53">
        <v>0</v>
      </c>
      <c r="F4176" s="148">
        <f t="shared" si="1649"/>
        <v>102.57575757575759</v>
      </c>
    </row>
    <row r="4177" spans="1:6" s="28" customFormat="1" ht="40.5" x14ac:dyDescent="0.2">
      <c r="A4177" s="43">
        <v>411200</v>
      </c>
      <c r="B4177" s="44" t="s">
        <v>487</v>
      </c>
      <c r="C4177" s="53">
        <v>270000</v>
      </c>
      <c r="D4177" s="45">
        <v>250000</v>
      </c>
      <c r="E4177" s="53">
        <v>0</v>
      </c>
      <c r="F4177" s="148">
        <f t="shared" si="1649"/>
        <v>92.592592592592595</v>
      </c>
    </row>
    <row r="4178" spans="1:6" s="28" customFormat="1" ht="40.5" x14ac:dyDescent="0.2">
      <c r="A4178" s="43">
        <v>411300</v>
      </c>
      <c r="B4178" s="44" t="s">
        <v>359</v>
      </c>
      <c r="C4178" s="53">
        <v>320000</v>
      </c>
      <c r="D4178" s="45">
        <v>320000</v>
      </c>
      <c r="E4178" s="53">
        <v>0</v>
      </c>
      <c r="F4178" s="148">
        <f t="shared" si="1649"/>
        <v>100</v>
      </c>
    </row>
    <row r="4179" spans="1:6" s="28" customFormat="1" x14ac:dyDescent="0.2">
      <c r="A4179" s="43">
        <v>411400</v>
      </c>
      <c r="B4179" s="44" t="s">
        <v>360</v>
      </c>
      <c r="C4179" s="53">
        <v>100000</v>
      </c>
      <c r="D4179" s="45">
        <v>90000</v>
      </c>
      <c r="E4179" s="53">
        <v>0</v>
      </c>
      <c r="F4179" s="148">
        <f t="shared" si="1649"/>
        <v>90</v>
      </c>
    </row>
    <row r="4180" spans="1:6" s="28" customFormat="1" x14ac:dyDescent="0.2">
      <c r="A4180" s="41">
        <v>412000</v>
      </c>
      <c r="B4180" s="46" t="s">
        <v>479</v>
      </c>
      <c r="C4180" s="40">
        <f>SUM(C4181:C4193)</f>
        <v>860500</v>
      </c>
      <c r="D4180" s="40">
        <f>SUM(D4181:D4193)</f>
        <v>913000</v>
      </c>
      <c r="E4180" s="40">
        <f>SUM(E4181:E4193)</f>
        <v>0</v>
      </c>
      <c r="F4180" s="152">
        <f t="shared" si="1649"/>
        <v>106.1011040092969</v>
      </c>
    </row>
    <row r="4181" spans="1:6" s="28" customFormat="1" x14ac:dyDescent="0.2">
      <c r="A4181" s="43">
        <v>412100</v>
      </c>
      <c r="B4181" s="44" t="s">
        <v>361</v>
      </c>
      <c r="C4181" s="53">
        <v>50000</v>
      </c>
      <c r="D4181" s="45">
        <v>49000</v>
      </c>
      <c r="E4181" s="53">
        <v>0</v>
      </c>
      <c r="F4181" s="148">
        <f t="shared" si="1649"/>
        <v>98</v>
      </c>
    </row>
    <row r="4182" spans="1:6" s="28" customFormat="1" ht="40.5" x14ac:dyDescent="0.2">
      <c r="A4182" s="43">
        <v>412200</v>
      </c>
      <c r="B4182" s="44" t="s">
        <v>488</v>
      </c>
      <c r="C4182" s="53">
        <v>120000</v>
      </c>
      <c r="D4182" s="45">
        <v>133000</v>
      </c>
      <c r="E4182" s="53">
        <v>0</v>
      </c>
      <c r="F4182" s="148">
        <f t="shared" si="1649"/>
        <v>110.83333333333334</v>
      </c>
    </row>
    <row r="4183" spans="1:6" s="28" customFormat="1" x14ac:dyDescent="0.2">
      <c r="A4183" s="43">
        <v>412300</v>
      </c>
      <c r="B4183" s="44" t="s">
        <v>362</v>
      </c>
      <c r="C4183" s="53">
        <v>80000</v>
      </c>
      <c r="D4183" s="45">
        <v>83000</v>
      </c>
      <c r="E4183" s="53">
        <v>0</v>
      </c>
      <c r="F4183" s="148">
        <f t="shared" si="1649"/>
        <v>103.75000000000001</v>
      </c>
    </row>
    <row r="4184" spans="1:6" s="28" customFormat="1" x14ac:dyDescent="0.2">
      <c r="A4184" s="43">
        <v>412500</v>
      </c>
      <c r="B4184" s="44" t="s">
        <v>364</v>
      </c>
      <c r="C4184" s="53">
        <v>120000</v>
      </c>
      <c r="D4184" s="45">
        <v>140000</v>
      </c>
      <c r="E4184" s="53">
        <v>0</v>
      </c>
      <c r="F4184" s="148">
        <f t="shared" si="1649"/>
        <v>116.66666666666667</v>
      </c>
    </row>
    <row r="4185" spans="1:6" s="28" customFormat="1" x14ac:dyDescent="0.2">
      <c r="A4185" s="43">
        <v>412600</v>
      </c>
      <c r="B4185" s="44" t="s">
        <v>489</v>
      </c>
      <c r="C4185" s="53">
        <v>200000</v>
      </c>
      <c r="D4185" s="45">
        <v>215000</v>
      </c>
      <c r="E4185" s="53">
        <v>0</v>
      </c>
      <c r="F4185" s="148">
        <f t="shared" si="1649"/>
        <v>107.5</v>
      </c>
    </row>
    <row r="4186" spans="1:6" s="28" customFormat="1" x14ac:dyDescent="0.2">
      <c r="A4186" s="43">
        <v>412700</v>
      </c>
      <c r="B4186" s="44" t="s">
        <v>476</v>
      </c>
      <c r="C4186" s="53">
        <v>160000</v>
      </c>
      <c r="D4186" s="45">
        <v>160000</v>
      </c>
      <c r="E4186" s="53">
        <v>0</v>
      </c>
      <c r="F4186" s="148">
        <f t="shared" si="1649"/>
        <v>100</v>
      </c>
    </row>
    <row r="4187" spans="1:6" s="28" customFormat="1" x14ac:dyDescent="0.2">
      <c r="A4187" s="43">
        <v>412700</v>
      </c>
      <c r="B4187" s="44" t="s">
        <v>713</v>
      </c>
      <c r="C4187" s="53">
        <v>5000</v>
      </c>
      <c r="D4187" s="45">
        <v>5000</v>
      </c>
      <c r="E4187" s="53">
        <v>0</v>
      </c>
      <c r="F4187" s="148">
        <f t="shared" si="1649"/>
        <v>100</v>
      </c>
    </row>
    <row r="4188" spans="1:6" s="28" customFormat="1" x14ac:dyDescent="0.2">
      <c r="A4188" s="43">
        <v>412900</v>
      </c>
      <c r="B4188" s="48" t="s">
        <v>888</v>
      </c>
      <c r="C4188" s="53">
        <v>2000.0000000000002</v>
      </c>
      <c r="D4188" s="45">
        <v>2000</v>
      </c>
      <c r="E4188" s="53">
        <v>0</v>
      </c>
      <c r="F4188" s="148">
        <f t="shared" si="1649"/>
        <v>99.999999999999986</v>
      </c>
    </row>
    <row r="4189" spans="1:6" s="28" customFormat="1" x14ac:dyDescent="0.2">
      <c r="A4189" s="43">
        <v>412900</v>
      </c>
      <c r="B4189" s="48" t="s">
        <v>703</v>
      </c>
      <c r="C4189" s="53">
        <v>92000</v>
      </c>
      <c r="D4189" s="45">
        <v>92000</v>
      </c>
      <c r="E4189" s="53">
        <v>0</v>
      </c>
      <c r="F4189" s="148">
        <f t="shared" si="1649"/>
        <v>100</v>
      </c>
    </row>
    <row r="4190" spans="1:6" s="28" customFormat="1" x14ac:dyDescent="0.2">
      <c r="A4190" s="43">
        <v>412900</v>
      </c>
      <c r="B4190" s="48" t="s">
        <v>721</v>
      </c>
      <c r="C4190" s="53">
        <v>4000</v>
      </c>
      <c r="D4190" s="45">
        <v>4000</v>
      </c>
      <c r="E4190" s="53">
        <v>0</v>
      </c>
      <c r="F4190" s="148">
        <f t="shared" si="1649"/>
        <v>100</v>
      </c>
    </row>
    <row r="4191" spans="1:6" s="28" customFormat="1" x14ac:dyDescent="0.2">
      <c r="A4191" s="43">
        <v>412900</v>
      </c>
      <c r="B4191" s="48" t="s">
        <v>722</v>
      </c>
      <c r="C4191" s="53">
        <v>11999.999999999998</v>
      </c>
      <c r="D4191" s="45">
        <v>14000</v>
      </c>
      <c r="E4191" s="53">
        <v>0</v>
      </c>
      <c r="F4191" s="148">
        <f t="shared" si="1649"/>
        <v>116.66666666666667</v>
      </c>
    </row>
    <row r="4192" spans="1:6" s="28" customFormat="1" x14ac:dyDescent="0.2">
      <c r="A4192" s="43">
        <v>412900</v>
      </c>
      <c r="B4192" s="44" t="s">
        <v>723</v>
      </c>
      <c r="C4192" s="53">
        <v>14000</v>
      </c>
      <c r="D4192" s="45">
        <v>15000</v>
      </c>
      <c r="E4192" s="53">
        <v>0</v>
      </c>
      <c r="F4192" s="148">
        <f t="shared" si="1649"/>
        <v>107.14285714285714</v>
      </c>
    </row>
    <row r="4193" spans="1:6" s="28" customFormat="1" x14ac:dyDescent="0.2">
      <c r="A4193" s="43">
        <v>412900</v>
      </c>
      <c r="B4193" s="44" t="s">
        <v>705</v>
      </c>
      <c r="C4193" s="53">
        <v>1500</v>
      </c>
      <c r="D4193" s="45">
        <v>1000</v>
      </c>
      <c r="E4193" s="53">
        <v>0</v>
      </c>
      <c r="F4193" s="148">
        <f t="shared" si="1649"/>
        <v>66.666666666666657</v>
      </c>
    </row>
    <row r="4194" spans="1:6" s="50" customFormat="1" x14ac:dyDescent="0.2">
      <c r="A4194" s="41">
        <v>413000</v>
      </c>
      <c r="B4194" s="46" t="s">
        <v>480</v>
      </c>
      <c r="C4194" s="40">
        <f t="shared" ref="C4194" si="1653">C4195</f>
        <v>1200</v>
      </c>
      <c r="D4194" s="40">
        <f t="shared" ref="D4194" si="1654">D4195</f>
        <v>1000</v>
      </c>
      <c r="E4194" s="40">
        <f t="shared" ref="E4194" si="1655">E4195</f>
        <v>0</v>
      </c>
      <c r="F4194" s="152">
        <f t="shared" si="1649"/>
        <v>83.333333333333343</v>
      </c>
    </row>
    <row r="4195" spans="1:6" s="28" customFormat="1" x14ac:dyDescent="0.2">
      <c r="A4195" s="43">
        <v>413900</v>
      </c>
      <c r="B4195" s="44" t="s">
        <v>369</v>
      </c>
      <c r="C4195" s="53">
        <v>1200</v>
      </c>
      <c r="D4195" s="45">
        <v>1000</v>
      </c>
      <c r="E4195" s="53">
        <v>0</v>
      </c>
      <c r="F4195" s="148">
        <f t="shared" si="1649"/>
        <v>83.333333333333343</v>
      </c>
    </row>
    <row r="4196" spans="1:6" s="50" customFormat="1" x14ac:dyDescent="0.2">
      <c r="A4196" s="41">
        <v>414000</v>
      </c>
      <c r="B4196" s="46" t="s">
        <v>374</v>
      </c>
      <c r="C4196" s="40">
        <f t="shared" ref="C4196" si="1656">SUM(C4197:C4199)</f>
        <v>4115000</v>
      </c>
      <c r="D4196" s="40">
        <f t="shared" ref="D4196" si="1657">SUM(D4197:D4199)</f>
        <v>4115000</v>
      </c>
      <c r="E4196" s="40">
        <f t="shared" ref="E4196" si="1658">SUM(E4197:E4199)</f>
        <v>0</v>
      </c>
      <c r="F4196" s="152">
        <f t="shared" si="1649"/>
        <v>100</v>
      </c>
    </row>
    <row r="4197" spans="1:6" s="28" customFormat="1" x14ac:dyDescent="0.2">
      <c r="A4197" s="43">
        <v>414100</v>
      </c>
      <c r="B4197" s="44" t="s">
        <v>1000</v>
      </c>
      <c r="C4197" s="53">
        <v>4000000</v>
      </c>
      <c r="D4197" s="45">
        <v>4000000</v>
      </c>
      <c r="E4197" s="53">
        <v>0</v>
      </c>
      <c r="F4197" s="148">
        <f t="shared" si="1649"/>
        <v>100</v>
      </c>
    </row>
    <row r="4198" spans="1:6" s="28" customFormat="1" x14ac:dyDescent="0.2">
      <c r="A4198" s="43">
        <v>414100</v>
      </c>
      <c r="B4198" s="44" t="s">
        <v>799</v>
      </c>
      <c r="C4198" s="53">
        <v>100000</v>
      </c>
      <c r="D4198" s="45">
        <v>100000</v>
      </c>
      <c r="E4198" s="53">
        <v>0</v>
      </c>
      <c r="F4198" s="148">
        <f t="shared" si="1649"/>
        <v>100</v>
      </c>
    </row>
    <row r="4199" spans="1:6" s="28" customFormat="1" x14ac:dyDescent="0.2">
      <c r="A4199" s="43">
        <v>414100</v>
      </c>
      <c r="B4199" s="44" t="s">
        <v>800</v>
      </c>
      <c r="C4199" s="53">
        <v>15000</v>
      </c>
      <c r="D4199" s="45">
        <v>15000</v>
      </c>
      <c r="E4199" s="53">
        <v>0</v>
      </c>
      <c r="F4199" s="148">
        <f t="shared" si="1649"/>
        <v>100</v>
      </c>
    </row>
    <row r="4200" spans="1:6" s="79" customFormat="1" x14ac:dyDescent="0.2">
      <c r="A4200" s="41">
        <v>415000</v>
      </c>
      <c r="B4200" s="46" t="s">
        <v>319</v>
      </c>
      <c r="C4200" s="40">
        <f>SUM(C4201:C4204)</f>
        <v>756000</v>
      </c>
      <c r="D4200" s="40">
        <f>SUM(D4201:D4204)</f>
        <v>840000</v>
      </c>
      <c r="E4200" s="40">
        <f>SUM(E4201:E4204)</f>
        <v>0</v>
      </c>
      <c r="F4200" s="152">
        <f t="shared" si="1649"/>
        <v>111.11111111111111</v>
      </c>
    </row>
    <row r="4201" spans="1:6" s="28" customFormat="1" x14ac:dyDescent="0.2">
      <c r="A4201" s="51">
        <v>415100</v>
      </c>
      <c r="B4201" s="44" t="s">
        <v>675</v>
      </c>
      <c r="C4201" s="53">
        <v>50000</v>
      </c>
      <c r="D4201" s="45">
        <v>50000</v>
      </c>
      <c r="E4201" s="53">
        <v>0</v>
      </c>
      <c r="F4201" s="148">
        <f t="shared" si="1649"/>
        <v>100</v>
      </c>
    </row>
    <row r="4202" spans="1:6" s="28" customFormat="1" x14ac:dyDescent="0.2">
      <c r="A4202" s="43">
        <v>415200</v>
      </c>
      <c r="B4202" s="44" t="s">
        <v>682</v>
      </c>
      <c r="C4202" s="53">
        <v>100000</v>
      </c>
      <c r="D4202" s="45">
        <v>150000</v>
      </c>
      <c r="E4202" s="53">
        <v>0</v>
      </c>
      <c r="F4202" s="148">
        <f t="shared" si="1649"/>
        <v>150</v>
      </c>
    </row>
    <row r="4203" spans="1:6" s="28" customFormat="1" x14ac:dyDescent="0.2">
      <c r="A4203" s="43">
        <v>415200</v>
      </c>
      <c r="B4203" s="44" t="s">
        <v>869</v>
      </c>
      <c r="C4203" s="53">
        <v>506000</v>
      </c>
      <c r="D4203" s="45">
        <v>520000</v>
      </c>
      <c r="E4203" s="53">
        <v>0</v>
      </c>
      <c r="F4203" s="148">
        <f t="shared" si="1649"/>
        <v>102.76679841897234</v>
      </c>
    </row>
    <row r="4204" spans="1:6" s="28" customFormat="1" x14ac:dyDescent="0.2">
      <c r="A4204" s="43">
        <v>415200</v>
      </c>
      <c r="B4204" s="44" t="s">
        <v>683</v>
      </c>
      <c r="C4204" s="53">
        <v>100000</v>
      </c>
      <c r="D4204" s="45">
        <v>120000</v>
      </c>
      <c r="E4204" s="53">
        <v>0</v>
      </c>
      <c r="F4204" s="148">
        <f t="shared" si="1649"/>
        <v>120</v>
      </c>
    </row>
    <row r="4205" spans="1:6" s="50" customFormat="1" ht="40.5" x14ac:dyDescent="0.2">
      <c r="A4205" s="41">
        <v>418000</v>
      </c>
      <c r="B4205" s="46" t="s">
        <v>483</v>
      </c>
      <c r="C4205" s="40">
        <f>C4206+0</f>
        <v>14000</v>
      </c>
      <c r="D4205" s="40">
        <f>D4206+0</f>
        <v>14000</v>
      </c>
      <c r="E4205" s="40">
        <f>E4206+0</f>
        <v>0</v>
      </c>
      <c r="F4205" s="152">
        <f t="shared" si="1649"/>
        <v>100</v>
      </c>
    </row>
    <row r="4206" spans="1:6" s="28" customFormat="1" x14ac:dyDescent="0.2">
      <c r="A4206" s="43">
        <v>418200</v>
      </c>
      <c r="B4206" s="44" t="s">
        <v>417</v>
      </c>
      <c r="C4206" s="53">
        <v>14000</v>
      </c>
      <c r="D4206" s="45">
        <v>14000</v>
      </c>
      <c r="E4206" s="53">
        <v>0</v>
      </c>
      <c r="F4206" s="148">
        <f t="shared" si="1649"/>
        <v>100</v>
      </c>
    </row>
    <row r="4207" spans="1:6" s="79" customFormat="1" x14ac:dyDescent="0.2">
      <c r="A4207" s="41">
        <v>480000</v>
      </c>
      <c r="B4207" s="46" t="s">
        <v>419</v>
      </c>
      <c r="C4207" s="40">
        <f>C4208+0</f>
        <v>20080000</v>
      </c>
      <c r="D4207" s="40">
        <f>D4208+0</f>
        <v>15540000</v>
      </c>
      <c r="E4207" s="40">
        <f>E4208+0</f>
        <v>0</v>
      </c>
      <c r="F4207" s="152">
        <f t="shared" si="1649"/>
        <v>77.390438247011957</v>
      </c>
    </row>
    <row r="4208" spans="1:6" s="79" customFormat="1" x14ac:dyDescent="0.2">
      <c r="A4208" s="41">
        <v>488000</v>
      </c>
      <c r="B4208" s="46" t="s">
        <v>373</v>
      </c>
      <c r="C4208" s="40">
        <f>SUM(C4209:C4211)</f>
        <v>20080000</v>
      </c>
      <c r="D4208" s="40">
        <f>SUM(D4209:D4211)</f>
        <v>15540000</v>
      </c>
      <c r="E4208" s="40">
        <f>SUM(E4209:E4211)</f>
        <v>0</v>
      </c>
      <c r="F4208" s="152">
        <f t="shared" si="1649"/>
        <v>77.390438247011957</v>
      </c>
    </row>
    <row r="4209" spans="1:6" s="28" customFormat="1" ht="40.5" x14ac:dyDescent="0.2">
      <c r="A4209" s="43">
        <v>488100</v>
      </c>
      <c r="B4209" s="44" t="s">
        <v>746</v>
      </c>
      <c r="C4209" s="53">
        <v>300000</v>
      </c>
      <c r="D4209" s="45">
        <v>0</v>
      </c>
      <c r="E4209" s="53">
        <v>0</v>
      </c>
      <c r="F4209" s="148">
        <f t="shared" si="1649"/>
        <v>0</v>
      </c>
    </row>
    <row r="4210" spans="1:6" s="28" customFormat="1" x14ac:dyDescent="0.2">
      <c r="A4210" s="43">
        <v>488100</v>
      </c>
      <c r="B4210" s="44" t="s">
        <v>698</v>
      </c>
      <c r="C4210" s="53">
        <v>19250000</v>
      </c>
      <c r="D4210" s="45">
        <v>15000000</v>
      </c>
      <c r="E4210" s="53">
        <v>0</v>
      </c>
      <c r="F4210" s="148">
        <f t="shared" si="1649"/>
        <v>77.922077922077932</v>
      </c>
    </row>
    <row r="4211" spans="1:6" s="28" customFormat="1" x14ac:dyDescent="0.2">
      <c r="A4211" s="43">
        <v>488100</v>
      </c>
      <c r="B4211" s="44" t="s">
        <v>870</v>
      </c>
      <c r="C4211" s="53">
        <v>530000</v>
      </c>
      <c r="D4211" s="45">
        <v>540000</v>
      </c>
      <c r="E4211" s="53">
        <v>0</v>
      </c>
      <c r="F4211" s="148">
        <f t="shared" si="1649"/>
        <v>101.88679245283019</v>
      </c>
    </row>
    <row r="4212" spans="1:6" s="28" customFormat="1" x14ac:dyDescent="0.2">
      <c r="A4212" s="41">
        <v>510000</v>
      </c>
      <c r="B4212" s="46" t="s">
        <v>423</v>
      </c>
      <c r="C4212" s="40">
        <f>C4213+C4216+0</f>
        <v>57000</v>
      </c>
      <c r="D4212" s="40">
        <f>D4213+D4216+0</f>
        <v>1755000</v>
      </c>
      <c r="E4212" s="40">
        <f>E4213+E4216+0</f>
        <v>0</v>
      </c>
      <c r="F4212" s="152">
        <f t="shared" si="1649"/>
        <v>3078.9473684210529</v>
      </c>
    </row>
    <row r="4213" spans="1:6" s="28" customFormat="1" x14ac:dyDescent="0.2">
      <c r="A4213" s="41">
        <v>511000</v>
      </c>
      <c r="B4213" s="46" t="s">
        <v>424</v>
      </c>
      <c r="C4213" s="40">
        <f t="shared" ref="C4213" si="1659">SUM(C4214:C4215)</f>
        <v>20000</v>
      </c>
      <c r="D4213" s="40">
        <f t="shared" ref="D4213" si="1660">SUM(D4214:D4215)</f>
        <v>1720000</v>
      </c>
      <c r="E4213" s="40">
        <f t="shared" ref="E4213" si="1661">SUM(E4214:E4215)</f>
        <v>0</v>
      </c>
      <c r="F4213" s="152">
        <f t="shared" si="1649"/>
        <v>8600</v>
      </c>
    </row>
    <row r="4214" spans="1:6" s="28" customFormat="1" x14ac:dyDescent="0.2">
      <c r="A4214" s="43">
        <v>511300</v>
      </c>
      <c r="B4214" s="44" t="s">
        <v>427</v>
      </c>
      <c r="C4214" s="53">
        <v>20000</v>
      </c>
      <c r="D4214" s="45">
        <v>20000</v>
      </c>
      <c r="E4214" s="53">
        <v>0</v>
      </c>
      <c r="F4214" s="148">
        <f t="shared" si="1649"/>
        <v>100</v>
      </c>
    </row>
    <row r="4215" spans="1:6" s="28" customFormat="1" x14ac:dyDescent="0.2">
      <c r="A4215" s="43">
        <v>511700</v>
      </c>
      <c r="B4215" s="44" t="s">
        <v>430</v>
      </c>
      <c r="C4215" s="53">
        <v>0</v>
      </c>
      <c r="D4215" s="45">
        <v>1700000</v>
      </c>
      <c r="E4215" s="53">
        <v>0</v>
      </c>
      <c r="F4215" s="148">
        <v>0</v>
      </c>
    </row>
    <row r="4216" spans="1:6" s="50" customFormat="1" x14ac:dyDescent="0.2">
      <c r="A4216" s="41">
        <v>516000</v>
      </c>
      <c r="B4216" s="46" t="s">
        <v>434</v>
      </c>
      <c r="C4216" s="40">
        <f t="shared" ref="C4216" si="1662">C4217</f>
        <v>37000</v>
      </c>
      <c r="D4216" s="40">
        <f t="shared" ref="D4216" si="1663">D4217</f>
        <v>35000</v>
      </c>
      <c r="E4216" s="40">
        <f t="shared" ref="E4216" si="1664">E4217</f>
        <v>0</v>
      </c>
      <c r="F4216" s="152">
        <f t="shared" ref="F4216:F4226" si="1665">D4216/C4216*100</f>
        <v>94.594594594594597</v>
      </c>
    </row>
    <row r="4217" spans="1:6" s="28" customFormat="1" x14ac:dyDescent="0.2">
      <c r="A4217" s="43">
        <v>516100</v>
      </c>
      <c r="B4217" s="44" t="s">
        <v>434</v>
      </c>
      <c r="C4217" s="53">
        <v>37000</v>
      </c>
      <c r="D4217" s="45">
        <v>35000</v>
      </c>
      <c r="E4217" s="53">
        <v>0</v>
      </c>
      <c r="F4217" s="148">
        <f t="shared" si="1665"/>
        <v>94.594594594594597</v>
      </c>
    </row>
    <row r="4218" spans="1:6" s="50" customFormat="1" x14ac:dyDescent="0.2">
      <c r="A4218" s="41">
        <v>610000</v>
      </c>
      <c r="B4218" s="46" t="s">
        <v>443</v>
      </c>
      <c r="C4218" s="40">
        <f>0+C4219</f>
        <v>300000</v>
      </c>
      <c r="D4218" s="40">
        <f>0+D4219</f>
        <v>300000</v>
      </c>
      <c r="E4218" s="40">
        <f>0+E4219</f>
        <v>0</v>
      </c>
      <c r="F4218" s="152">
        <f t="shared" si="1665"/>
        <v>100</v>
      </c>
    </row>
    <row r="4219" spans="1:6" s="50" customFormat="1" x14ac:dyDescent="0.2">
      <c r="A4219" s="41">
        <v>618000</v>
      </c>
      <c r="B4219" s="46" t="s">
        <v>385</v>
      </c>
      <c r="C4219" s="40">
        <f t="shared" ref="C4219" si="1666">C4220</f>
        <v>300000</v>
      </c>
      <c r="D4219" s="40">
        <f t="shared" ref="D4219" si="1667">D4220</f>
        <v>300000</v>
      </c>
      <c r="E4219" s="40">
        <f t="shared" ref="E4219" si="1668">E4220</f>
        <v>0</v>
      </c>
      <c r="F4219" s="152">
        <f t="shared" si="1665"/>
        <v>100</v>
      </c>
    </row>
    <row r="4220" spans="1:6" s="28" customFormat="1" x14ac:dyDescent="0.2">
      <c r="A4220" s="43">
        <v>618100</v>
      </c>
      <c r="B4220" s="44" t="s">
        <v>801</v>
      </c>
      <c r="C4220" s="53">
        <v>300000</v>
      </c>
      <c r="D4220" s="45">
        <v>300000</v>
      </c>
      <c r="E4220" s="53">
        <v>0</v>
      </c>
      <c r="F4220" s="148">
        <f t="shared" si="1665"/>
        <v>100</v>
      </c>
    </row>
    <row r="4221" spans="1:6" s="50" customFormat="1" x14ac:dyDescent="0.2">
      <c r="A4221" s="41">
        <v>630000</v>
      </c>
      <c r="B4221" s="46" t="s">
        <v>464</v>
      </c>
      <c r="C4221" s="40">
        <f>C4224+C4222</f>
        <v>150000</v>
      </c>
      <c r="D4221" s="40">
        <f>D4224+D4222</f>
        <v>190000</v>
      </c>
      <c r="E4221" s="40">
        <f>E4224+E4222</f>
        <v>0</v>
      </c>
      <c r="F4221" s="152">
        <f t="shared" si="1665"/>
        <v>126.66666666666666</v>
      </c>
    </row>
    <row r="4222" spans="1:6" s="50" customFormat="1" x14ac:dyDescent="0.2">
      <c r="A4222" s="41">
        <v>631000</v>
      </c>
      <c r="B4222" s="46" t="s">
        <v>396</v>
      </c>
      <c r="C4222" s="40">
        <f>0+C4223+0</f>
        <v>40000</v>
      </c>
      <c r="D4222" s="40">
        <f>0+D4223+0</f>
        <v>40000</v>
      </c>
      <c r="E4222" s="40">
        <f>0+E4223+0</f>
        <v>0</v>
      </c>
      <c r="F4222" s="152">
        <f t="shared" si="1665"/>
        <v>100</v>
      </c>
    </row>
    <row r="4223" spans="1:6" s="28" customFormat="1" x14ac:dyDescent="0.2">
      <c r="A4223" s="51">
        <v>631200</v>
      </c>
      <c r="B4223" s="44" t="s">
        <v>467</v>
      </c>
      <c r="C4223" s="53">
        <v>40000</v>
      </c>
      <c r="D4223" s="45">
        <v>40000</v>
      </c>
      <c r="E4223" s="53">
        <v>0</v>
      </c>
      <c r="F4223" s="148">
        <f t="shared" si="1665"/>
        <v>100</v>
      </c>
    </row>
    <row r="4224" spans="1:6" s="50" customFormat="1" x14ac:dyDescent="0.2">
      <c r="A4224" s="41">
        <v>638000</v>
      </c>
      <c r="B4224" s="46" t="s">
        <v>397</v>
      </c>
      <c r="C4224" s="40">
        <f t="shared" ref="C4224" si="1669">C4225</f>
        <v>110000</v>
      </c>
      <c r="D4224" s="40">
        <f t="shared" ref="D4224" si="1670">D4225</f>
        <v>150000</v>
      </c>
      <c r="E4224" s="40">
        <f t="shared" ref="E4224" si="1671">E4225</f>
        <v>0</v>
      </c>
      <c r="F4224" s="152">
        <f t="shared" si="1665"/>
        <v>136.36363636363635</v>
      </c>
    </row>
    <row r="4225" spans="1:6" s="28" customFormat="1" x14ac:dyDescent="0.2">
      <c r="A4225" s="43">
        <v>638100</v>
      </c>
      <c r="B4225" s="44" t="s">
        <v>469</v>
      </c>
      <c r="C4225" s="53">
        <v>110000</v>
      </c>
      <c r="D4225" s="45">
        <v>150000</v>
      </c>
      <c r="E4225" s="53">
        <v>0</v>
      </c>
      <c r="F4225" s="148">
        <f t="shared" si="1665"/>
        <v>136.36363636363635</v>
      </c>
    </row>
    <row r="4226" spans="1:6" s="28" customFormat="1" x14ac:dyDescent="0.2">
      <c r="A4226" s="82"/>
      <c r="B4226" s="76" t="s">
        <v>646</v>
      </c>
      <c r="C4226" s="80">
        <f>C4174+C4207+C4212+C4218+C4221</f>
        <v>33623700</v>
      </c>
      <c r="D4226" s="80">
        <f>D4174+D4207+D4212+D4218+D4221</f>
        <v>31098000</v>
      </c>
      <c r="E4226" s="80">
        <f>E4174+E4207+E4212+E4218+E4221</f>
        <v>0</v>
      </c>
      <c r="F4226" s="153">
        <f t="shared" si="1665"/>
        <v>92.488334121467901</v>
      </c>
    </row>
    <row r="4227" spans="1:6" s="28" customFormat="1" x14ac:dyDescent="0.2">
      <c r="A4227" s="37"/>
      <c r="B4227" s="44"/>
      <c r="C4227" s="45"/>
      <c r="D4227" s="45"/>
      <c r="E4227" s="45"/>
      <c r="F4227" s="147"/>
    </row>
    <row r="4228" spans="1:6" s="28" customFormat="1" x14ac:dyDescent="0.2">
      <c r="A4228" s="38"/>
      <c r="B4228" s="39"/>
      <c r="C4228" s="45"/>
      <c r="D4228" s="45"/>
      <c r="E4228" s="45"/>
      <c r="F4228" s="147"/>
    </row>
    <row r="4229" spans="1:6" s="28" customFormat="1" x14ac:dyDescent="0.2">
      <c r="A4229" s="43" t="s">
        <v>1001</v>
      </c>
      <c r="B4229" s="46"/>
      <c r="C4229" s="45"/>
      <c r="D4229" s="45"/>
      <c r="E4229" s="45"/>
      <c r="F4229" s="147"/>
    </row>
    <row r="4230" spans="1:6" s="28" customFormat="1" x14ac:dyDescent="0.2">
      <c r="A4230" s="43" t="s">
        <v>659</v>
      </c>
      <c r="B4230" s="46"/>
      <c r="C4230" s="45"/>
      <c r="D4230" s="45"/>
      <c r="E4230" s="45"/>
      <c r="F4230" s="147"/>
    </row>
    <row r="4231" spans="1:6" s="28" customFormat="1" x14ac:dyDescent="0.2">
      <c r="A4231" s="43" t="s">
        <v>530</v>
      </c>
      <c r="B4231" s="46"/>
      <c r="C4231" s="45"/>
      <c r="D4231" s="45"/>
      <c r="E4231" s="45"/>
      <c r="F4231" s="147"/>
    </row>
    <row r="4232" spans="1:6" s="28" customFormat="1" x14ac:dyDescent="0.2">
      <c r="A4232" s="43" t="s">
        <v>579</v>
      </c>
      <c r="B4232" s="46"/>
      <c r="C4232" s="45"/>
      <c r="D4232" s="45"/>
      <c r="E4232" s="45"/>
      <c r="F4232" s="147"/>
    </row>
    <row r="4233" spans="1:6" s="28" customFormat="1" x14ac:dyDescent="0.2">
      <c r="A4233" s="43"/>
      <c r="B4233" s="72"/>
      <c r="C4233" s="62"/>
      <c r="D4233" s="62"/>
      <c r="E4233" s="62"/>
      <c r="F4233" s="149"/>
    </row>
    <row r="4234" spans="1:6" s="28" customFormat="1" x14ac:dyDescent="0.2">
      <c r="A4234" s="41">
        <v>410000</v>
      </c>
      <c r="B4234" s="42" t="s">
        <v>357</v>
      </c>
      <c r="C4234" s="40">
        <f>C4235+C4240+C4252+0+0+C4254</f>
        <v>3078300.0000000033</v>
      </c>
      <c r="D4234" s="40">
        <f>D4235+D4240+D4252+0+0+D4254</f>
        <v>3186400</v>
      </c>
      <c r="E4234" s="40">
        <f>E4235+E4240+E4252+0+0+E4254</f>
        <v>0</v>
      </c>
      <c r="F4234" s="152">
        <f t="shared" ref="F4234:F4268" si="1672">D4234/C4234*100</f>
        <v>103.51167852386047</v>
      </c>
    </row>
    <row r="4235" spans="1:6" s="28" customFormat="1" x14ac:dyDescent="0.2">
      <c r="A4235" s="41">
        <v>411000</v>
      </c>
      <c r="B4235" s="42" t="s">
        <v>474</v>
      </c>
      <c r="C4235" s="40">
        <f t="shared" ref="C4235" si="1673">SUM(C4236:C4239)</f>
        <v>2781000.0000000033</v>
      </c>
      <c r="D4235" s="40">
        <f t="shared" ref="D4235" si="1674">SUM(D4236:D4239)</f>
        <v>2881400</v>
      </c>
      <c r="E4235" s="40">
        <f t="shared" ref="E4235" si="1675">SUM(E4236:E4239)</f>
        <v>0</v>
      </c>
      <c r="F4235" s="152">
        <f t="shared" si="1672"/>
        <v>103.61021215390136</v>
      </c>
    </row>
    <row r="4236" spans="1:6" s="28" customFormat="1" x14ac:dyDescent="0.2">
      <c r="A4236" s="43">
        <v>411100</v>
      </c>
      <c r="B4236" s="44" t="s">
        <v>358</v>
      </c>
      <c r="C4236" s="53">
        <v>2600000.0000000033</v>
      </c>
      <c r="D4236" s="45">
        <v>2710000</v>
      </c>
      <c r="E4236" s="53">
        <v>0</v>
      </c>
      <c r="F4236" s="148">
        <f t="shared" si="1672"/>
        <v>104.2307692307691</v>
      </c>
    </row>
    <row r="4237" spans="1:6" s="28" customFormat="1" ht="40.5" x14ac:dyDescent="0.2">
      <c r="A4237" s="43">
        <v>411200</v>
      </c>
      <c r="B4237" s="44" t="s">
        <v>487</v>
      </c>
      <c r="C4237" s="53">
        <v>95000</v>
      </c>
      <c r="D4237" s="45">
        <v>109800</v>
      </c>
      <c r="E4237" s="53">
        <v>0</v>
      </c>
      <c r="F4237" s="148">
        <f t="shared" si="1672"/>
        <v>115.57894736842104</v>
      </c>
    </row>
    <row r="4238" spans="1:6" s="28" customFormat="1" ht="40.5" x14ac:dyDescent="0.2">
      <c r="A4238" s="43">
        <v>411300</v>
      </c>
      <c r="B4238" s="44" t="s">
        <v>359</v>
      </c>
      <c r="C4238" s="53">
        <v>50000</v>
      </c>
      <c r="D4238" s="45">
        <v>43700</v>
      </c>
      <c r="E4238" s="53">
        <v>0</v>
      </c>
      <c r="F4238" s="148">
        <f t="shared" si="1672"/>
        <v>87.4</v>
      </c>
    </row>
    <row r="4239" spans="1:6" s="28" customFormat="1" x14ac:dyDescent="0.2">
      <c r="A4239" s="43">
        <v>411400</v>
      </c>
      <c r="B4239" s="44" t="s">
        <v>360</v>
      </c>
      <c r="C4239" s="53">
        <v>36000</v>
      </c>
      <c r="D4239" s="45">
        <v>17900</v>
      </c>
      <c r="E4239" s="53">
        <v>0</v>
      </c>
      <c r="F4239" s="148">
        <f t="shared" si="1672"/>
        <v>49.722222222222221</v>
      </c>
    </row>
    <row r="4240" spans="1:6" s="28" customFormat="1" x14ac:dyDescent="0.2">
      <c r="A4240" s="41">
        <v>412000</v>
      </c>
      <c r="B4240" s="46" t="s">
        <v>479</v>
      </c>
      <c r="C4240" s="40">
        <f>SUM(C4241:C4251)</f>
        <v>275300</v>
      </c>
      <c r="D4240" s="40">
        <f>SUM(D4241:D4251)</f>
        <v>303000</v>
      </c>
      <c r="E4240" s="40">
        <f>SUM(E4241:E4251)</f>
        <v>0</v>
      </c>
      <c r="F4240" s="152">
        <f t="shared" si="1672"/>
        <v>110.06175081729023</v>
      </c>
    </row>
    <row r="4241" spans="1:6" s="28" customFormat="1" x14ac:dyDescent="0.2">
      <c r="A4241" s="43">
        <v>412100</v>
      </c>
      <c r="B4241" s="44" t="s">
        <v>361</v>
      </c>
      <c r="C4241" s="53">
        <v>27000</v>
      </c>
      <c r="D4241" s="45">
        <v>26800</v>
      </c>
      <c r="E4241" s="53">
        <v>0</v>
      </c>
      <c r="F4241" s="148">
        <f t="shared" si="1672"/>
        <v>99.259259259259252</v>
      </c>
    </row>
    <row r="4242" spans="1:6" s="28" customFormat="1" ht="40.5" x14ac:dyDescent="0.2">
      <c r="A4242" s="43">
        <v>412200</v>
      </c>
      <c r="B4242" s="44" t="s">
        <v>488</v>
      </c>
      <c r="C4242" s="53">
        <v>120000</v>
      </c>
      <c r="D4242" s="45">
        <v>127000</v>
      </c>
      <c r="E4242" s="53">
        <v>0</v>
      </c>
      <c r="F4242" s="148">
        <f t="shared" si="1672"/>
        <v>105.83333333333333</v>
      </c>
    </row>
    <row r="4243" spans="1:6" s="28" customFormat="1" x14ac:dyDescent="0.2">
      <c r="A4243" s="43">
        <v>412300</v>
      </c>
      <c r="B4243" s="44" t="s">
        <v>362</v>
      </c>
      <c r="C4243" s="53">
        <v>11000</v>
      </c>
      <c r="D4243" s="45">
        <v>12000</v>
      </c>
      <c r="E4243" s="53">
        <v>0</v>
      </c>
      <c r="F4243" s="148">
        <f t="shared" si="1672"/>
        <v>109.09090909090908</v>
      </c>
    </row>
    <row r="4244" spans="1:6" s="28" customFormat="1" x14ac:dyDescent="0.2">
      <c r="A4244" s="43">
        <v>412400</v>
      </c>
      <c r="B4244" s="44" t="s">
        <v>363</v>
      </c>
      <c r="C4244" s="53">
        <v>1000</v>
      </c>
      <c r="D4244" s="45">
        <v>1000</v>
      </c>
      <c r="E4244" s="53">
        <v>0</v>
      </c>
      <c r="F4244" s="148">
        <f t="shared" si="1672"/>
        <v>100</v>
      </c>
    </row>
    <row r="4245" spans="1:6" s="28" customFormat="1" x14ac:dyDescent="0.2">
      <c r="A4245" s="43">
        <v>412500</v>
      </c>
      <c r="B4245" s="44" t="s">
        <v>364</v>
      </c>
      <c r="C4245" s="53">
        <v>45000</v>
      </c>
      <c r="D4245" s="45">
        <v>55000</v>
      </c>
      <c r="E4245" s="53">
        <v>0</v>
      </c>
      <c r="F4245" s="148">
        <f t="shared" si="1672"/>
        <v>122.22222222222223</v>
      </c>
    </row>
    <row r="4246" spans="1:6" s="28" customFormat="1" x14ac:dyDescent="0.2">
      <c r="A4246" s="43">
        <v>412600</v>
      </c>
      <c r="B4246" s="44" t="s">
        <v>489</v>
      </c>
      <c r="C4246" s="53">
        <v>24000</v>
      </c>
      <c r="D4246" s="45">
        <v>26000</v>
      </c>
      <c r="E4246" s="53">
        <v>0</v>
      </c>
      <c r="F4246" s="148">
        <f t="shared" si="1672"/>
        <v>108.33333333333333</v>
      </c>
    </row>
    <row r="4247" spans="1:6" s="28" customFormat="1" x14ac:dyDescent="0.2">
      <c r="A4247" s="43">
        <v>412700</v>
      </c>
      <c r="B4247" s="44" t="s">
        <v>476</v>
      </c>
      <c r="C4247" s="53">
        <v>38000</v>
      </c>
      <c r="D4247" s="45">
        <v>45000</v>
      </c>
      <c r="E4247" s="53">
        <v>0</v>
      </c>
      <c r="F4247" s="148">
        <f t="shared" si="1672"/>
        <v>118.42105263157893</v>
      </c>
    </row>
    <row r="4248" spans="1:6" s="28" customFormat="1" x14ac:dyDescent="0.2">
      <c r="A4248" s="43">
        <v>412900</v>
      </c>
      <c r="B4248" s="48" t="s">
        <v>888</v>
      </c>
      <c r="C4248" s="53">
        <v>600</v>
      </c>
      <c r="D4248" s="45">
        <v>600</v>
      </c>
      <c r="E4248" s="53">
        <v>0</v>
      </c>
      <c r="F4248" s="148">
        <f t="shared" si="1672"/>
        <v>100</v>
      </c>
    </row>
    <row r="4249" spans="1:6" s="28" customFormat="1" x14ac:dyDescent="0.2">
      <c r="A4249" s="43">
        <v>412900</v>
      </c>
      <c r="B4249" s="48" t="s">
        <v>703</v>
      </c>
      <c r="C4249" s="53">
        <v>2100</v>
      </c>
      <c r="D4249" s="45">
        <v>3000</v>
      </c>
      <c r="E4249" s="53">
        <v>0</v>
      </c>
      <c r="F4249" s="148">
        <f t="shared" si="1672"/>
        <v>142.85714285714286</v>
      </c>
    </row>
    <row r="4250" spans="1:6" s="28" customFormat="1" x14ac:dyDescent="0.2">
      <c r="A4250" s="43">
        <v>412900</v>
      </c>
      <c r="B4250" s="48" t="s">
        <v>722</v>
      </c>
      <c r="C4250" s="53">
        <v>1300</v>
      </c>
      <c r="D4250" s="45">
        <v>1300</v>
      </c>
      <c r="E4250" s="53">
        <v>0</v>
      </c>
      <c r="F4250" s="148">
        <f t="shared" si="1672"/>
        <v>100</v>
      </c>
    </row>
    <row r="4251" spans="1:6" s="28" customFormat="1" x14ac:dyDescent="0.2">
      <c r="A4251" s="51">
        <v>412900</v>
      </c>
      <c r="B4251" s="48" t="s">
        <v>723</v>
      </c>
      <c r="C4251" s="53">
        <v>5300</v>
      </c>
      <c r="D4251" s="45">
        <v>5300</v>
      </c>
      <c r="E4251" s="53">
        <v>0</v>
      </c>
      <c r="F4251" s="148">
        <f t="shared" si="1672"/>
        <v>100</v>
      </c>
    </row>
    <row r="4252" spans="1:6" s="50" customFormat="1" x14ac:dyDescent="0.2">
      <c r="A4252" s="41">
        <v>413000</v>
      </c>
      <c r="B4252" s="46" t="s">
        <v>480</v>
      </c>
      <c r="C4252" s="40">
        <f t="shared" ref="C4252" si="1676">C4253</f>
        <v>1000</v>
      </c>
      <c r="D4252" s="40">
        <f t="shared" ref="D4252" si="1677">D4253</f>
        <v>1000</v>
      </c>
      <c r="E4252" s="40">
        <f t="shared" ref="E4252" si="1678">E4253</f>
        <v>0</v>
      </c>
      <c r="F4252" s="152">
        <f t="shared" si="1672"/>
        <v>100</v>
      </c>
    </row>
    <row r="4253" spans="1:6" s="28" customFormat="1" x14ac:dyDescent="0.2">
      <c r="A4253" s="43">
        <v>413900</v>
      </c>
      <c r="B4253" s="44" t="s">
        <v>369</v>
      </c>
      <c r="C4253" s="53">
        <v>1000</v>
      </c>
      <c r="D4253" s="45">
        <v>1000</v>
      </c>
      <c r="E4253" s="53">
        <v>0</v>
      </c>
      <c r="F4253" s="148">
        <f t="shared" si="1672"/>
        <v>100</v>
      </c>
    </row>
    <row r="4254" spans="1:6" s="50" customFormat="1" x14ac:dyDescent="0.2">
      <c r="A4254" s="41">
        <v>415000</v>
      </c>
      <c r="B4254" s="46" t="s">
        <v>319</v>
      </c>
      <c r="C4254" s="40">
        <f t="shared" ref="C4254" si="1679">+C4256+C4255</f>
        <v>21000</v>
      </c>
      <c r="D4254" s="40">
        <f t="shared" ref="D4254" si="1680">+D4256+D4255</f>
        <v>1000</v>
      </c>
      <c r="E4254" s="40">
        <f t="shared" ref="E4254" si="1681">+E4256+E4255</f>
        <v>0</v>
      </c>
      <c r="F4254" s="152">
        <f t="shared" si="1672"/>
        <v>4.7619047619047619</v>
      </c>
    </row>
    <row r="4255" spans="1:6" s="28" customFormat="1" x14ac:dyDescent="0.2">
      <c r="A4255" s="43">
        <v>415100</v>
      </c>
      <c r="B4255" s="44" t="s">
        <v>675</v>
      </c>
      <c r="C4255" s="53">
        <v>20000</v>
      </c>
      <c r="D4255" s="45">
        <v>0</v>
      </c>
      <c r="E4255" s="53">
        <v>0</v>
      </c>
      <c r="F4255" s="148">
        <f t="shared" si="1672"/>
        <v>0</v>
      </c>
    </row>
    <row r="4256" spans="1:6" s="28" customFormat="1" x14ac:dyDescent="0.2">
      <c r="A4256" s="43">
        <v>415200</v>
      </c>
      <c r="B4256" s="44" t="s">
        <v>684</v>
      </c>
      <c r="C4256" s="53">
        <v>1000</v>
      </c>
      <c r="D4256" s="45">
        <v>1000</v>
      </c>
      <c r="E4256" s="53">
        <v>0</v>
      </c>
      <c r="F4256" s="148">
        <f t="shared" si="1672"/>
        <v>100</v>
      </c>
    </row>
    <row r="4257" spans="1:6" s="28" customFormat="1" x14ac:dyDescent="0.2">
      <c r="A4257" s="41">
        <v>510000</v>
      </c>
      <c r="B4257" s="46" t="s">
        <v>423</v>
      </c>
      <c r="C4257" s="40">
        <f>C4263+C4258+C4261+0</f>
        <v>41000</v>
      </c>
      <c r="D4257" s="40">
        <f>D4263+D4258+D4261+0</f>
        <v>46500</v>
      </c>
      <c r="E4257" s="40">
        <f>E4263+E4258+E4261+0</f>
        <v>0</v>
      </c>
      <c r="F4257" s="152">
        <f t="shared" si="1672"/>
        <v>113.41463414634146</v>
      </c>
    </row>
    <row r="4258" spans="1:6" s="50" customFormat="1" x14ac:dyDescent="0.2">
      <c r="A4258" s="41">
        <v>511000</v>
      </c>
      <c r="B4258" s="46" t="s">
        <v>424</v>
      </c>
      <c r="C4258" s="40">
        <f>SUM(C4259:C4260)</f>
        <v>30000</v>
      </c>
      <c r="D4258" s="40">
        <f>SUM(D4259:D4260)</f>
        <v>30000</v>
      </c>
      <c r="E4258" s="40">
        <f>SUM(E4259:E4260)</f>
        <v>0</v>
      </c>
      <c r="F4258" s="152">
        <f t="shared" si="1672"/>
        <v>100</v>
      </c>
    </row>
    <row r="4259" spans="1:6" s="28" customFormat="1" x14ac:dyDescent="0.2">
      <c r="A4259" s="43">
        <v>511300</v>
      </c>
      <c r="B4259" s="44" t="s">
        <v>427</v>
      </c>
      <c r="C4259" s="53">
        <v>20000</v>
      </c>
      <c r="D4259" s="45">
        <v>20000</v>
      </c>
      <c r="E4259" s="53">
        <v>0</v>
      </c>
      <c r="F4259" s="148">
        <f t="shared" si="1672"/>
        <v>100</v>
      </c>
    </row>
    <row r="4260" spans="1:6" s="28" customFormat="1" x14ac:dyDescent="0.2">
      <c r="A4260" s="51">
        <v>511400</v>
      </c>
      <c r="B4260" s="44" t="s">
        <v>428</v>
      </c>
      <c r="C4260" s="53">
        <v>10000</v>
      </c>
      <c r="D4260" s="45">
        <v>10000</v>
      </c>
      <c r="E4260" s="53">
        <v>0</v>
      </c>
      <c r="F4260" s="148">
        <f t="shared" si="1672"/>
        <v>100</v>
      </c>
    </row>
    <row r="4261" spans="1:6" s="50" customFormat="1" x14ac:dyDescent="0.2">
      <c r="A4261" s="41">
        <v>513000</v>
      </c>
      <c r="B4261" s="46" t="s">
        <v>432</v>
      </c>
      <c r="C4261" s="40">
        <f t="shared" ref="C4261" si="1682">C4262</f>
        <v>6000</v>
      </c>
      <c r="D4261" s="40">
        <f t="shared" ref="D4261" si="1683">D4262</f>
        <v>11500</v>
      </c>
      <c r="E4261" s="40">
        <f t="shared" ref="E4261" si="1684">E4262</f>
        <v>0</v>
      </c>
      <c r="F4261" s="152">
        <f t="shared" si="1672"/>
        <v>191.66666666666669</v>
      </c>
    </row>
    <row r="4262" spans="1:6" s="28" customFormat="1" x14ac:dyDescent="0.2">
      <c r="A4262" s="43">
        <v>513700</v>
      </c>
      <c r="B4262" s="44" t="s">
        <v>433</v>
      </c>
      <c r="C4262" s="53">
        <v>6000</v>
      </c>
      <c r="D4262" s="45">
        <v>11500</v>
      </c>
      <c r="E4262" s="53">
        <v>0</v>
      </c>
      <c r="F4262" s="148">
        <f t="shared" si="1672"/>
        <v>191.66666666666669</v>
      </c>
    </row>
    <row r="4263" spans="1:6" s="28" customFormat="1" x14ac:dyDescent="0.2">
      <c r="A4263" s="41">
        <v>516000</v>
      </c>
      <c r="B4263" s="46" t="s">
        <v>434</v>
      </c>
      <c r="C4263" s="40">
        <f t="shared" ref="C4263" si="1685">C4264</f>
        <v>5000</v>
      </c>
      <c r="D4263" s="40">
        <f t="shared" ref="D4263" si="1686">D4264</f>
        <v>5000</v>
      </c>
      <c r="E4263" s="40">
        <f t="shared" ref="E4263" si="1687">E4264</f>
        <v>0</v>
      </c>
      <c r="F4263" s="152">
        <f t="shared" si="1672"/>
        <v>100</v>
      </c>
    </row>
    <row r="4264" spans="1:6" s="28" customFormat="1" x14ac:dyDescent="0.2">
      <c r="A4264" s="43">
        <v>516100</v>
      </c>
      <c r="B4264" s="44" t="s">
        <v>434</v>
      </c>
      <c r="C4264" s="53">
        <v>5000</v>
      </c>
      <c r="D4264" s="45">
        <v>5000</v>
      </c>
      <c r="E4264" s="53">
        <v>0</v>
      </c>
      <c r="F4264" s="148">
        <f t="shared" si="1672"/>
        <v>100</v>
      </c>
    </row>
    <row r="4265" spans="1:6" s="50" customFormat="1" x14ac:dyDescent="0.2">
      <c r="A4265" s="41">
        <v>630000</v>
      </c>
      <c r="B4265" s="46" t="s">
        <v>464</v>
      </c>
      <c r="C4265" s="40">
        <f>C4266+0</f>
        <v>35000</v>
      </c>
      <c r="D4265" s="40">
        <f>D4266+0</f>
        <v>45000</v>
      </c>
      <c r="E4265" s="40">
        <f>E4266+0</f>
        <v>0</v>
      </c>
      <c r="F4265" s="152">
        <f t="shared" si="1672"/>
        <v>128.57142857142858</v>
      </c>
    </row>
    <row r="4266" spans="1:6" s="50" customFormat="1" x14ac:dyDescent="0.2">
      <c r="A4266" s="41">
        <v>638000</v>
      </c>
      <c r="B4266" s="46" t="s">
        <v>397</v>
      </c>
      <c r="C4266" s="40">
        <f t="shared" ref="C4266" si="1688">C4267</f>
        <v>35000</v>
      </c>
      <c r="D4266" s="40">
        <f t="shared" ref="D4266" si="1689">D4267</f>
        <v>45000</v>
      </c>
      <c r="E4266" s="40">
        <f t="shared" ref="E4266" si="1690">E4267</f>
        <v>0</v>
      </c>
      <c r="F4266" s="152">
        <f t="shared" si="1672"/>
        <v>128.57142857142858</v>
      </c>
    </row>
    <row r="4267" spans="1:6" s="28" customFormat="1" x14ac:dyDescent="0.2">
      <c r="A4267" s="43">
        <v>638100</v>
      </c>
      <c r="B4267" s="44" t="s">
        <v>469</v>
      </c>
      <c r="C4267" s="53">
        <v>35000</v>
      </c>
      <c r="D4267" s="45">
        <v>45000</v>
      </c>
      <c r="E4267" s="53">
        <v>0</v>
      </c>
      <c r="F4267" s="148">
        <f t="shared" si="1672"/>
        <v>128.57142857142858</v>
      </c>
    </row>
    <row r="4268" spans="1:6" s="28" customFormat="1" x14ac:dyDescent="0.2">
      <c r="A4268" s="82"/>
      <c r="B4268" s="76" t="s">
        <v>646</v>
      </c>
      <c r="C4268" s="80">
        <f>C4234+C4257+C4265+0</f>
        <v>3154300.0000000033</v>
      </c>
      <c r="D4268" s="80">
        <f>D4234+D4257+D4265+0</f>
        <v>3277900</v>
      </c>
      <c r="E4268" s="80">
        <f>E4234+E4257+E4265+0</f>
        <v>0</v>
      </c>
      <c r="F4268" s="153">
        <f t="shared" si="1672"/>
        <v>103.91846051421858</v>
      </c>
    </row>
    <row r="4269" spans="1:6" s="28" customFormat="1" x14ac:dyDescent="0.2">
      <c r="A4269" s="43"/>
      <c r="B4269" s="44"/>
      <c r="C4269" s="45"/>
      <c r="D4269" s="45"/>
      <c r="E4269" s="45"/>
      <c r="F4269" s="147"/>
    </row>
    <row r="4270" spans="1:6" s="28" customFormat="1" x14ac:dyDescent="0.2">
      <c r="A4270" s="38"/>
      <c r="B4270" s="39"/>
      <c r="C4270" s="45"/>
      <c r="D4270" s="45"/>
      <c r="E4270" s="45"/>
      <c r="F4270" s="147"/>
    </row>
    <row r="4271" spans="1:6" s="28" customFormat="1" x14ac:dyDescent="0.2">
      <c r="A4271" s="43" t="s">
        <v>1002</v>
      </c>
      <c r="B4271" s="46"/>
      <c r="C4271" s="45"/>
      <c r="D4271" s="45"/>
      <c r="E4271" s="45"/>
      <c r="F4271" s="147"/>
    </row>
    <row r="4272" spans="1:6" s="28" customFormat="1" x14ac:dyDescent="0.2">
      <c r="A4272" s="43" t="s">
        <v>659</v>
      </c>
      <c r="B4272" s="46"/>
      <c r="C4272" s="45"/>
      <c r="D4272" s="45"/>
      <c r="E4272" s="45"/>
      <c r="F4272" s="147"/>
    </row>
    <row r="4273" spans="1:6" s="28" customFormat="1" x14ac:dyDescent="0.2">
      <c r="A4273" s="43" t="s">
        <v>535</v>
      </c>
      <c r="B4273" s="46"/>
      <c r="C4273" s="45"/>
      <c r="D4273" s="45"/>
      <c r="E4273" s="45"/>
      <c r="F4273" s="147"/>
    </row>
    <row r="4274" spans="1:6" s="28" customFormat="1" x14ac:dyDescent="0.2">
      <c r="A4274" s="43" t="s">
        <v>579</v>
      </c>
      <c r="B4274" s="46"/>
      <c r="C4274" s="45"/>
      <c r="D4274" s="45"/>
      <c r="E4274" s="45"/>
      <c r="F4274" s="147"/>
    </row>
    <row r="4275" spans="1:6" s="28" customFormat="1" x14ac:dyDescent="0.2">
      <c r="A4275" s="43"/>
      <c r="B4275" s="72"/>
      <c r="C4275" s="62"/>
      <c r="D4275" s="62"/>
      <c r="E4275" s="62"/>
      <c r="F4275" s="149"/>
    </row>
    <row r="4276" spans="1:6" s="28" customFormat="1" x14ac:dyDescent="0.2">
      <c r="A4276" s="41">
        <v>410000</v>
      </c>
      <c r="B4276" s="42" t="s">
        <v>357</v>
      </c>
      <c r="C4276" s="40">
        <f>C4277+C4282+C4295+0+0</f>
        <v>176297700</v>
      </c>
      <c r="D4276" s="40">
        <f>D4277+D4282+D4295+0+0</f>
        <v>183097700</v>
      </c>
      <c r="E4276" s="40">
        <f>E4277+E4282+E4295+0+0</f>
        <v>0</v>
      </c>
      <c r="F4276" s="152">
        <f t="shared" ref="F4276:F4305" si="1691">D4276/C4276*100</f>
        <v>103.85711214610286</v>
      </c>
    </row>
    <row r="4277" spans="1:6" s="28" customFormat="1" x14ac:dyDescent="0.2">
      <c r="A4277" s="41">
        <v>411000</v>
      </c>
      <c r="B4277" s="42" t="s">
        <v>474</v>
      </c>
      <c r="C4277" s="40">
        <f t="shared" ref="C4277" si="1692">SUM(C4278:C4281)</f>
        <v>1586000.0000000005</v>
      </c>
      <c r="D4277" s="40">
        <f t="shared" ref="D4277" si="1693">SUM(D4278:D4281)</f>
        <v>1874700</v>
      </c>
      <c r="E4277" s="40">
        <f t="shared" ref="E4277" si="1694">SUM(E4278:E4281)</f>
        <v>0</v>
      </c>
      <c r="F4277" s="152">
        <f t="shared" si="1691"/>
        <v>118.20302648171497</v>
      </c>
    </row>
    <row r="4278" spans="1:6" s="28" customFormat="1" x14ac:dyDescent="0.2">
      <c r="A4278" s="43">
        <v>411100</v>
      </c>
      <c r="B4278" s="44" t="s">
        <v>358</v>
      </c>
      <c r="C4278" s="53">
        <v>1485000.0000000005</v>
      </c>
      <c r="D4278" s="45">
        <v>1765000</v>
      </c>
      <c r="E4278" s="53">
        <v>0</v>
      </c>
      <c r="F4278" s="148">
        <f t="shared" si="1691"/>
        <v>118.85521885521881</v>
      </c>
    </row>
    <row r="4279" spans="1:6" s="28" customFormat="1" ht="40.5" x14ac:dyDescent="0.2">
      <c r="A4279" s="43">
        <v>411200</v>
      </c>
      <c r="B4279" s="44" t="s">
        <v>487</v>
      </c>
      <c r="C4279" s="53">
        <v>52000</v>
      </c>
      <c r="D4279" s="45">
        <v>65000</v>
      </c>
      <c r="E4279" s="53">
        <v>0</v>
      </c>
      <c r="F4279" s="148">
        <f t="shared" si="1691"/>
        <v>125</v>
      </c>
    </row>
    <row r="4280" spans="1:6" s="28" customFormat="1" ht="40.5" x14ac:dyDescent="0.2">
      <c r="A4280" s="43">
        <v>411300</v>
      </c>
      <c r="B4280" s="44" t="s">
        <v>359</v>
      </c>
      <c r="C4280" s="53">
        <v>30000</v>
      </c>
      <c r="D4280" s="45">
        <v>30000</v>
      </c>
      <c r="E4280" s="53">
        <v>0</v>
      </c>
      <c r="F4280" s="148">
        <f t="shared" si="1691"/>
        <v>100</v>
      </c>
    </row>
    <row r="4281" spans="1:6" s="28" customFormat="1" x14ac:dyDescent="0.2">
      <c r="A4281" s="43">
        <v>411400</v>
      </c>
      <c r="B4281" s="44" t="s">
        <v>360</v>
      </c>
      <c r="C4281" s="53">
        <v>19000</v>
      </c>
      <c r="D4281" s="45">
        <v>14700</v>
      </c>
      <c r="E4281" s="53">
        <v>0</v>
      </c>
      <c r="F4281" s="148">
        <f t="shared" si="1691"/>
        <v>77.368421052631575</v>
      </c>
    </row>
    <row r="4282" spans="1:6" s="28" customFormat="1" x14ac:dyDescent="0.2">
      <c r="A4282" s="41">
        <v>412000</v>
      </c>
      <c r="B4282" s="46" t="s">
        <v>479</v>
      </c>
      <c r="C4282" s="40">
        <f t="shared" ref="C4282" si="1695">SUM(C4283:C4294)</f>
        <v>211700.00000000003</v>
      </c>
      <c r="D4282" s="40">
        <f t="shared" ref="D4282" si="1696">SUM(D4283:D4294)</f>
        <v>1223000</v>
      </c>
      <c r="E4282" s="40">
        <f t="shared" ref="E4282" si="1697">SUM(E4283:E4294)</f>
        <v>0</v>
      </c>
      <c r="F4282" s="152">
        <f t="shared" si="1691"/>
        <v>577.70429853566361</v>
      </c>
    </row>
    <row r="4283" spans="1:6" s="28" customFormat="1" x14ac:dyDescent="0.2">
      <c r="A4283" s="43">
        <v>412100</v>
      </c>
      <c r="B4283" s="44" t="s">
        <v>361</v>
      </c>
      <c r="C4283" s="53">
        <v>17000</v>
      </c>
      <c r="D4283" s="45">
        <v>17000</v>
      </c>
      <c r="E4283" s="53">
        <v>0</v>
      </c>
      <c r="F4283" s="148">
        <f t="shared" si="1691"/>
        <v>100</v>
      </c>
    </row>
    <row r="4284" spans="1:6" s="28" customFormat="1" ht="40.5" x14ac:dyDescent="0.2">
      <c r="A4284" s="43">
        <v>412200</v>
      </c>
      <c r="B4284" s="44" t="s">
        <v>488</v>
      </c>
      <c r="C4284" s="53">
        <v>105000</v>
      </c>
      <c r="D4284" s="45">
        <v>110000</v>
      </c>
      <c r="E4284" s="53">
        <v>0</v>
      </c>
      <c r="F4284" s="148">
        <f t="shared" si="1691"/>
        <v>104.76190476190477</v>
      </c>
    </row>
    <row r="4285" spans="1:6" s="28" customFormat="1" x14ac:dyDescent="0.2">
      <c r="A4285" s="43">
        <v>412300</v>
      </c>
      <c r="B4285" s="44" t="s">
        <v>362</v>
      </c>
      <c r="C4285" s="53">
        <v>25000</v>
      </c>
      <c r="D4285" s="45">
        <v>26000</v>
      </c>
      <c r="E4285" s="53">
        <v>0</v>
      </c>
      <c r="F4285" s="148">
        <f t="shared" si="1691"/>
        <v>104</v>
      </c>
    </row>
    <row r="4286" spans="1:6" s="28" customFormat="1" x14ac:dyDescent="0.2">
      <c r="A4286" s="43">
        <v>412500</v>
      </c>
      <c r="B4286" s="44" t="s">
        <v>364</v>
      </c>
      <c r="C4286" s="53">
        <v>10000</v>
      </c>
      <c r="D4286" s="45">
        <v>10000</v>
      </c>
      <c r="E4286" s="53">
        <v>0</v>
      </c>
      <c r="F4286" s="148">
        <f t="shared" si="1691"/>
        <v>100</v>
      </c>
    </row>
    <row r="4287" spans="1:6" s="28" customFormat="1" x14ac:dyDescent="0.2">
      <c r="A4287" s="43">
        <v>412600</v>
      </c>
      <c r="B4287" s="44" t="s">
        <v>489</v>
      </c>
      <c r="C4287" s="53">
        <v>32000.000000000018</v>
      </c>
      <c r="D4287" s="45">
        <v>38000</v>
      </c>
      <c r="E4287" s="53">
        <v>0</v>
      </c>
      <c r="F4287" s="148">
        <f t="shared" si="1691"/>
        <v>118.74999999999993</v>
      </c>
    </row>
    <row r="4288" spans="1:6" s="28" customFormat="1" x14ac:dyDescent="0.2">
      <c r="A4288" s="43">
        <v>412700</v>
      </c>
      <c r="B4288" s="44" t="s">
        <v>476</v>
      </c>
      <c r="C4288" s="53">
        <v>10000</v>
      </c>
      <c r="D4288" s="45">
        <v>1015000</v>
      </c>
      <c r="E4288" s="53">
        <v>0</v>
      </c>
      <c r="F4288" s="148">
        <f t="shared" si="1691"/>
        <v>10150</v>
      </c>
    </row>
    <row r="4289" spans="1:6" s="28" customFormat="1" x14ac:dyDescent="0.2">
      <c r="A4289" s="43">
        <v>412900</v>
      </c>
      <c r="B4289" s="48" t="s">
        <v>888</v>
      </c>
      <c r="C4289" s="53">
        <v>1100</v>
      </c>
      <c r="D4289" s="45">
        <v>1000</v>
      </c>
      <c r="E4289" s="53">
        <v>0</v>
      </c>
      <c r="F4289" s="148">
        <f t="shared" si="1691"/>
        <v>90.909090909090907</v>
      </c>
    </row>
    <row r="4290" spans="1:6" s="28" customFormat="1" x14ac:dyDescent="0.2">
      <c r="A4290" s="43">
        <v>412900</v>
      </c>
      <c r="B4290" s="48" t="s">
        <v>703</v>
      </c>
      <c r="C4290" s="53">
        <v>3300</v>
      </c>
      <c r="D4290" s="45">
        <v>1500</v>
      </c>
      <c r="E4290" s="53">
        <v>0</v>
      </c>
      <c r="F4290" s="148">
        <f t="shared" si="1691"/>
        <v>45.454545454545453</v>
      </c>
    </row>
    <row r="4291" spans="1:6" s="28" customFormat="1" x14ac:dyDescent="0.2">
      <c r="A4291" s="43">
        <v>412900</v>
      </c>
      <c r="B4291" s="48" t="s">
        <v>721</v>
      </c>
      <c r="C4291" s="53">
        <v>4299.9999999999964</v>
      </c>
      <c r="D4291" s="45">
        <v>1500</v>
      </c>
      <c r="E4291" s="53">
        <v>0</v>
      </c>
      <c r="F4291" s="148">
        <f t="shared" si="1691"/>
        <v>34.883720930232585</v>
      </c>
    </row>
    <row r="4292" spans="1:6" s="28" customFormat="1" x14ac:dyDescent="0.2">
      <c r="A4292" s="43">
        <v>412900</v>
      </c>
      <c r="B4292" s="48" t="s">
        <v>722</v>
      </c>
      <c r="C4292" s="53">
        <v>800.00000000000011</v>
      </c>
      <c r="D4292" s="45">
        <v>800</v>
      </c>
      <c r="E4292" s="53">
        <v>0</v>
      </c>
      <c r="F4292" s="148">
        <f t="shared" si="1691"/>
        <v>99.999999999999986</v>
      </c>
    </row>
    <row r="4293" spans="1:6" s="28" customFormat="1" x14ac:dyDescent="0.2">
      <c r="A4293" s="43">
        <v>412900</v>
      </c>
      <c r="B4293" s="48" t="s">
        <v>723</v>
      </c>
      <c r="C4293" s="53">
        <v>3000.0000000000014</v>
      </c>
      <c r="D4293" s="45">
        <v>2000</v>
      </c>
      <c r="E4293" s="53">
        <v>0</v>
      </c>
      <c r="F4293" s="148">
        <f t="shared" si="1691"/>
        <v>66.666666666666643</v>
      </c>
    </row>
    <row r="4294" spans="1:6" s="28" customFormat="1" x14ac:dyDescent="0.2">
      <c r="A4294" s="43">
        <v>412900</v>
      </c>
      <c r="B4294" s="44" t="s">
        <v>705</v>
      </c>
      <c r="C4294" s="53">
        <v>200</v>
      </c>
      <c r="D4294" s="45">
        <v>200</v>
      </c>
      <c r="E4294" s="53">
        <v>0</v>
      </c>
      <c r="F4294" s="148">
        <f t="shared" si="1691"/>
        <v>100</v>
      </c>
    </row>
    <row r="4295" spans="1:6" s="50" customFormat="1" x14ac:dyDescent="0.2">
      <c r="A4295" s="41">
        <v>414000</v>
      </c>
      <c r="B4295" s="46" t="s">
        <v>374</v>
      </c>
      <c r="C4295" s="40">
        <f t="shared" ref="C4295" si="1698">SUM(C4296:C4296)</f>
        <v>174500000</v>
      </c>
      <c r="D4295" s="40">
        <f t="shared" ref="D4295" si="1699">SUM(D4296:D4296)</f>
        <v>180000000</v>
      </c>
      <c r="E4295" s="40">
        <f t="shared" ref="E4295" si="1700">SUM(E4296:E4296)</f>
        <v>0</v>
      </c>
      <c r="F4295" s="152">
        <f t="shared" si="1691"/>
        <v>103.15186246418338</v>
      </c>
    </row>
    <row r="4296" spans="1:6" s="28" customFormat="1" x14ac:dyDescent="0.2">
      <c r="A4296" s="43">
        <v>414100</v>
      </c>
      <c r="B4296" s="44" t="s">
        <v>802</v>
      </c>
      <c r="C4296" s="53">
        <v>174500000</v>
      </c>
      <c r="D4296" s="45">
        <v>180000000</v>
      </c>
      <c r="E4296" s="53">
        <v>0</v>
      </c>
      <c r="F4296" s="148">
        <f t="shared" si="1691"/>
        <v>103.15186246418338</v>
      </c>
    </row>
    <row r="4297" spans="1:6" s="28" customFormat="1" x14ac:dyDescent="0.2">
      <c r="A4297" s="41">
        <v>510000</v>
      </c>
      <c r="B4297" s="46" t="s">
        <v>423</v>
      </c>
      <c r="C4297" s="40">
        <f>C4298+C4300</f>
        <v>5000</v>
      </c>
      <c r="D4297" s="40">
        <f>D4298+D4300</f>
        <v>9000</v>
      </c>
      <c r="E4297" s="40">
        <f>E4298+E4300</f>
        <v>0</v>
      </c>
      <c r="F4297" s="152">
        <f t="shared" si="1691"/>
        <v>180</v>
      </c>
    </row>
    <row r="4298" spans="1:6" s="28" customFormat="1" x14ac:dyDescent="0.2">
      <c r="A4298" s="41">
        <v>511000</v>
      </c>
      <c r="B4298" s="46" t="s">
        <v>424</v>
      </c>
      <c r="C4298" s="40">
        <f>SUM(C4299:C4299)</f>
        <v>3000</v>
      </c>
      <c r="D4298" s="40">
        <f>SUM(D4299:D4299)</f>
        <v>7000</v>
      </c>
      <c r="E4298" s="40">
        <f>SUM(E4299:E4299)</f>
        <v>0</v>
      </c>
      <c r="F4298" s="152">
        <f t="shared" si="1691"/>
        <v>233.33333333333334</v>
      </c>
    </row>
    <row r="4299" spans="1:6" s="28" customFormat="1" x14ac:dyDescent="0.2">
      <c r="A4299" s="43">
        <v>511300</v>
      </c>
      <c r="B4299" s="44" t="s">
        <v>427</v>
      </c>
      <c r="C4299" s="53">
        <v>3000</v>
      </c>
      <c r="D4299" s="45">
        <v>7000</v>
      </c>
      <c r="E4299" s="53">
        <v>0</v>
      </c>
      <c r="F4299" s="148">
        <f t="shared" si="1691"/>
        <v>233.33333333333334</v>
      </c>
    </row>
    <row r="4300" spans="1:6" s="50" customFormat="1" x14ac:dyDescent="0.2">
      <c r="A4300" s="41">
        <v>516000</v>
      </c>
      <c r="B4300" s="46" t="s">
        <v>434</v>
      </c>
      <c r="C4300" s="40">
        <f t="shared" ref="C4300" si="1701">C4301</f>
        <v>2000</v>
      </c>
      <c r="D4300" s="40">
        <f t="shared" ref="D4300" si="1702">D4301</f>
        <v>2000</v>
      </c>
      <c r="E4300" s="40">
        <f t="shared" ref="E4300" si="1703">E4301</f>
        <v>0</v>
      </c>
      <c r="F4300" s="152">
        <f t="shared" si="1691"/>
        <v>100</v>
      </c>
    </row>
    <row r="4301" spans="1:6" s="28" customFormat="1" x14ac:dyDescent="0.2">
      <c r="A4301" s="43">
        <v>516100</v>
      </c>
      <c r="B4301" s="44" t="s">
        <v>434</v>
      </c>
      <c r="C4301" s="53">
        <v>2000</v>
      </c>
      <c r="D4301" s="45">
        <v>2000</v>
      </c>
      <c r="E4301" s="53">
        <v>0</v>
      </c>
      <c r="F4301" s="148">
        <f t="shared" si="1691"/>
        <v>100</v>
      </c>
    </row>
    <row r="4302" spans="1:6" s="50" customFormat="1" x14ac:dyDescent="0.2">
      <c r="A4302" s="41">
        <v>630000</v>
      </c>
      <c r="B4302" s="46" t="s">
        <v>464</v>
      </c>
      <c r="C4302" s="40">
        <f t="shared" ref="C4302:D4303" si="1704">C4303</f>
        <v>45000</v>
      </c>
      <c r="D4302" s="40">
        <f t="shared" si="1704"/>
        <v>15000</v>
      </c>
      <c r="E4302" s="40">
        <f t="shared" ref="E4302:E4303" si="1705">E4303</f>
        <v>0</v>
      </c>
      <c r="F4302" s="152">
        <f t="shared" si="1691"/>
        <v>33.333333333333329</v>
      </c>
    </row>
    <row r="4303" spans="1:6" s="50" customFormat="1" x14ac:dyDescent="0.2">
      <c r="A4303" s="41">
        <v>638000</v>
      </c>
      <c r="B4303" s="46" t="s">
        <v>397</v>
      </c>
      <c r="C4303" s="40">
        <f t="shared" si="1704"/>
        <v>45000</v>
      </c>
      <c r="D4303" s="40">
        <f t="shared" si="1704"/>
        <v>15000</v>
      </c>
      <c r="E4303" s="40">
        <f t="shared" si="1705"/>
        <v>0</v>
      </c>
      <c r="F4303" s="152">
        <f t="shared" si="1691"/>
        <v>33.333333333333329</v>
      </c>
    </row>
    <row r="4304" spans="1:6" s="28" customFormat="1" x14ac:dyDescent="0.2">
      <c r="A4304" s="43">
        <v>638100</v>
      </c>
      <c r="B4304" s="44" t="s">
        <v>469</v>
      </c>
      <c r="C4304" s="53">
        <v>45000</v>
      </c>
      <c r="D4304" s="45">
        <v>15000</v>
      </c>
      <c r="E4304" s="53">
        <v>0</v>
      </c>
      <c r="F4304" s="148">
        <f t="shared" si="1691"/>
        <v>33.333333333333329</v>
      </c>
    </row>
    <row r="4305" spans="1:6" s="28" customFormat="1" x14ac:dyDescent="0.2">
      <c r="A4305" s="82"/>
      <c r="B4305" s="76" t="s">
        <v>646</v>
      </c>
      <c r="C4305" s="80">
        <f>C4276+C4297+C4302+0</f>
        <v>176347700</v>
      </c>
      <c r="D4305" s="80">
        <f>D4276+D4297+D4302+0</f>
        <v>183121700</v>
      </c>
      <c r="E4305" s="80">
        <f>E4276+E4297+E4302+0</f>
        <v>0</v>
      </c>
      <c r="F4305" s="153">
        <f t="shared" si="1691"/>
        <v>103.84127493582281</v>
      </c>
    </row>
    <row r="4306" spans="1:6" s="28" customFormat="1" x14ac:dyDescent="0.2">
      <c r="A4306" s="61"/>
      <c r="B4306" s="39"/>
      <c r="C4306" s="45"/>
      <c r="D4306" s="45"/>
      <c r="E4306" s="45"/>
      <c r="F4306" s="147"/>
    </row>
    <row r="4307" spans="1:6" s="28" customFormat="1" x14ac:dyDescent="0.2">
      <c r="A4307" s="38"/>
      <c r="B4307" s="39"/>
      <c r="C4307" s="45"/>
      <c r="D4307" s="45"/>
      <c r="E4307" s="45"/>
      <c r="F4307" s="147"/>
    </row>
    <row r="4308" spans="1:6" s="28" customFormat="1" x14ac:dyDescent="0.2">
      <c r="A4308" s="43" t="s">
        <v>1003</v>
      </c>
      <c r="B4308" s="46"/>
      <c r="C4308" s="45"/>
      <c r="D4308" s="45"/>
      <c r="E4308" s="45"/>
      <c r="F4308" s="147"/>
    </row>
    <row r="4309" spans="1:6" s="28" customFormat="1" x14ac:dyDescent="0.2">
      <c r="A4309" s="43" t="s">
        <v>515</v>
      </c>
      <c r="B4309" s="46"/>
      <c r="C4309" s="45"/>
      <c r="D4309" s="45"/>
      <c r="E4309" s="45"/>
      <c r="F4309" s="147"/>
    </row>
    <row r="4310" spans="1:6" s="28" customFormat="1" x14ac:dyDescent="0.2">
      <c r="A4310" s="43" t="s">
        <v>530</v>
      </c>
      <c r="B4310" s="46"/>
      <c r="C4310" s="45"/>
      <c r="D4310" s="45"/>
      <c r="E4310" s="45"/>
      <c r="F4310" s="147"/>
    </row>
    <row r="4311" spans="1:6" s="28" customFormat="1" x14ac:dyDescent="0.2">
      <c r="A4311" s="43" t="s">
        <v>579</v>
      </c>
      <c r="B4311" s="46"/>
      <c r="C4311" s="45"/>
      <c r="D4311" s="45"/>
      <c r="E4311" s="45"/>
      <c r="F4311" s="147"/>
    </row>
    <row r="4312" spans="1:6" s="28" customFormat="1" x14ac:dyDescent="0.2">
      <c r="A4312" s="43"/>
      <c r="B4312" s="72"/>
      <c r="C4312" s="62"/>
      <c r="D4312" s="62"/>
      <c r="E4312" s="62"/>
      <c r="F4312" s="149"/>
    </row>
    <row r="4313" spans="1:6" s="28" customFormat="1" x14ac:dyDescent="0.2">
      <c r="A4313" s="41">
        <v>410000</v>
      </c>
      <c r="B4313" s="42" t="s">
        <v>357</v>
      </c>
      <c r="C4313" s="40">
        <f>C4314+C4319+C4331+C4335+0</f>
        <v>15394300</v>
      </c>
      <c r="D4313" s="40">
        <f>D4314+D4319+D4331+D4335+0</f>
        <v>15546700</v>
      </c>
      <c r="E4313" s="40">
        <f>E4314+E4319+E4331+E4335+0</f>
        <v>0</v>
      </c>
      <c r="F4313" s="152">
        <f t="shared" ref="F4313:F4346" si="1706">D4313/C4313*100</f>
        <v>100.98997680959836</v>
      </c>
    </row>
    <row r="4314" spans="1:6" s="28" customFormat="1" x14ac:dyDescent="0.2">
      <c r="A4314" s="41">
        <v>411000</v>
      </c>
      <c r="B4314" s="42" t="s">
        <v>474</v>
      </c>
      <c r="C4314" s="40">
        <f t="shared" ref="C4314" si="1707">SUM(C4315:C4318)</f>
        <v>1875000</v>
      </c>
      <c r="D4314" s="40">
        <f t="shared" ref="D4314" si="1708">SUM(D4315:D4318)</f>
        <v>2083900</v>
      </c>
      <c r="E4314" s="40">
        <f t="shared" ref="E4314" si="1709">SUM(E4315:E4318)</f>
        <v>0</v>
      </c>
      <c r="F4314" s="152">
        <f t="shared" si="1706"/>
        <v>111.14133333333334</v>
      </c>
    </row>
    <row r="4315" spans="1:6" s="28" customFormat="1" x14ac:dyDescent="0.2">
      <c r="A4315" s="43">
        <v>411100</v>
      </c>
      <c r="B4315" s="44" t="s">
        <v>358</v>
      </c>
      <c r="C4315" s="53">
        <v>1738000</v>
      </c>
      <c r="D4315" s="45">
        <v>1997900</v>
      </c>
      <c r="E4315" s="53">
        <v>0</v>
      </c>
      <c r="F4315" s="148">
        <f t="shared" si="1706"/>
        <v>114.95397008055237</v>
      </c>
    </row>
    <row r="4316" spans="1:6" s="28" customFormat="1" ht="40.5" x14ac:dyDescent="0.2">
      <c r="A4316" s="43">
        <v>411200</v>
      </c>
      <c r="B4316" s="44" t="s">
        <v>487</v>
      </c>
      <c r="C4316" s="53">
        <v>55000</v>
      </c>
      <c r="D4316" s="45">
        <v>68000</v>
      </c>
      <c r="E4316" s="53">
        <v>0</v>
      </c>
      <c r="F4316" s="148">
        <f t="shared" si="1706"/>
        <v>123.63636363636363</v>
      </c>
    </row>
    <row r="4317" spans="1:6" s="28" customFormat="1" ht="40.5" x14ac:dyDescent="0.2">
      <c r="A4317" s="43">
        <v>411300</v>
      </c>
      <c r="B4317" s="44" t="s">
        <v>359</v>
      </c>
      <c r="C4317" s="53">
        <v>70000</v>
      </c>
      <c r="D4317" s="45">
        <v>10000</v>
      </c>
      <c r="E4317" s="53">
        <v>0</v>
      </c>
      <c r="F4317" s="148">
        <f t="shared" si="1706"/>
        <v>14.285714285714285</v>
      </c>
    </row>
    <row r="4318" spans="1:6" s="28" customFormat="1" x14ac:dyDescent="0.2">
      <c r="A4318" s="43">
        <v>411400</v>
      </c>
      <c r="B4318" s="44" t="s">
        <v>360</v>
      </c>
      <c r="C4318" s="53">
        <v>12000</v>
      </c>
      <c r="D4318" s="45">
        <v>8000</v>
      </c>
      <c r="E4318" s="53">
        <v>0</v>
      </c>
      <c r="F4318" s="148">
        <f t="shared" si="1706"/>
        <v>66.666666666666657</v>
      </c>
    </row>
    <row r="4319" spans="1:6" s="28" customFormat="1" x14ac:dyDescent="0.2">
      <c r="A4319" s="41">
        <v>412000</v>
      </c>
      <c r="B4319" s="46" t="s">
        <v>479</v>
      </c>
      <c r="C4319" s="40">
        <f>SUM(C4320:C4330)</f>
        <v>249300</v>
      </c>
      <c r="D4319" s="40">
        <f>SUM(D4320:D4330)</f>
        <v>192800</v>
      </c>
      <c r="E4319" s="40">
        <f>SUM(E4320:E4330)</f>
        <v>0</v>
      </c>
      <c r="F4319" s="152">
        <f t="shared" si="1706"/>
        <v>77.33654231849178</v>
      </c>
    </row>
    <row r="4320" spans="1:6" s="28" customFormat="1" x14ac:dyDescent="0.2">
      <c r="A4320" s="43">
        <v>412100</v>
      </c>
      <c r="B4320" s="44" t="s">
        <v>361</v>
      </c>
      <c r="C4320" s="53">
        <v>8000</v>
      </c>
      <c r="D4320" s="45">
        <v>6300</v>
      </c>
      <c r="E4320" s="53">
        <v>0</v>
      </c>
      <c r="F4320" s="148">
        <f t="shared" si="1706"/>
        <v>78.75</v>
      </c>
    </row>
    <row r="4321" spans="1:6" s="28" customFormat="1" ht="40.5" x14ac:dyDescent="0.2">
      <c r="A4321" s="43">
        <v>412200</v>
      </c>
      <c r="B4321" s="44" t="s">
        <v>488</v>
      </c>
      <c r="C4321" s="53">
        <v>16200</v>
      </c>
      <c r="D4321" s="45">
        <v>18500</v>
      </c>
      <c r="E4321" s="53">
        <v>0</v>
      </c>
      <c r="F4321" s="148">
        <f t="shared" si="1706"/>
        <v>114.19753086419753</v>
      </c>
    </row>
    <row r="4322" spans="1:6" s="28" customFormat="1" x14ac:dyDescent="0.2">
      <c r="A4322" s="43">
        <v>412300</v>
      </c>
      <c r="B4322" s="44" t="s">
        <v>362</v>
      </c>
      <c r="C4322" s="53">
        <v>17000</v>
      </c>
      <c r="D4322" s="45">
        <v>18900</v>
      </c>
      <c r="E4322" s="53">
        <v>0</v>
      </c>
      <c r="F4322" s="148">
        <f t="shared" si="1706"/>
        <v>111.1764705882353</v>
      </c>
    </row>
    <row r="4323" spans="1:6" s="28" customFormat="1" x14ac:dyDescent="0.2">
      <c r="A4323" s="43">
        <v>412500</v>
      </c>
      <c r="B4323" s="44" t="s">
        <v>364</v>
      </c>
      <c r="C4323" s="53">
        <v>25000</v>
      </c>
      <c r="D4323" s="45">
        <v>20000</v>
      </c>
      <c r="E4323" s="53">
        <v>0</v>
      </c>
      <c r="F4323" s="148">
        <f t="shared" si="1706"/>
        <v>80</v>
      </c>
    </row>
    <row r="4324" spans="1:6" s="28" customFormat="1" x14ac:dyDescent="0.2">
      <c r="A4324" s="43">
        <v>412600</v>
      </c>
      <c r="B4324" s="44" t="s">
        <v>489</v>
      </c>
      <c r="C4324" s="53">
        <v>60000</v>
      </c>
      <c r="D4324" s="45">
        <v>56000</v>
      </c>
      <c r="E4324" s="53">
        <v>0</v>
      </c>
      <c r="F4324" s="148">
        <f t="shared" si="1706"/>
        <v>93.333333333333329</v>
      </c>
    </row>
    <row r="4325" spans="1:6" s="28" customFormat="1" x14ac:dyDescent="0.2">
      <c r="A4325" s="43">
        <v>412700</v>
      </c>
      <c r="B4325" s="44" t="s">
        <v>476</v>
      </c>
      <c r="C4325" s="53">
        <v>33900</v>
      </c>
      <c r="D4325" s="45">
        <v>35200</v>
      </c>
      <c r="E4325" s="53">
        <v>0</v>
      </c>
      <c r="F4325" s="148">
        <f t="shared" si="1706"/>
        <v>103.83480825958702</v>
      </c>
    </row>
    <row r="4326" spans="1:6" s="28" customFormat="1" x14ac:dyDescent="0.2">
      <c r="A4326" s="43">
        <v>412900</v>
      </c>
      <c r="B4326" s="48" t="s">
        <v>888</v>
      </c>
      <c r="C4326" s="53">
        <v>3000</v>
      </c>
      <c r="D4326" s="45">
        <v>3000</v>
      </c>
      <c r="E4326" s="53">
        <v>0</v>
      </c>
      <c r="F4326" s="148">
        <f t="shared" si="1706"/>
        <v>100</v>
      </c>
    </row>
    <row r="4327" spans="1:6" s="28" customFormat="1" x14ac:dyDescent="0.2">
      <c r="A4327" s="43">
        <v>412900</v>
      </c>
      <c r="B4327" s="48" t="s">
        <v>703</v>
      </c>
      <c r="C4327" s="53">
        <v>76500</v>
      </c>
      <c r="D4327" s="45">
        <v>25000</v>
      </c>
      <c r="E4327" s="53">
        <v>0</v>
      </c>
      <c r="F4327" s="148">
        <f t="shared" si="1706"/>
        <v>32.679738562091501</v>
      </c>
    </row>
    <row r="4328" spans="1:6" s="28" customFormat="1" x14ac:dyDescent="0.2">
      <c r="A4328" s="43">
        <v>412900</v>
      </c>
      <c r="B4328" s="48" t="s">
        <v>721</v>
      </c>
      <c r="C4328" s="53">
        <v>4000</v>
      </c>
      <c r="D4328" s="45">
        <v>4000</v>
      </c>
      <c r="E4328" s="53">
        <v>0</v>
      </c>
      <c r="F4328" s="148">
        <f t="shared" si="1706"/>
        <v>100</v>
      </c>
    </row>
    <row r="4329" spans="1:6" s="28" customFormat="1" x14ac:dyDescent="0.2">
      <c r="A4329" s="43">
        <v>412900</v>
      </c>
      <c r="B4329" s="48" t="s">
        <v>722</v>
      </c>
      <c r="C4329" s="53">
        <v>2000</v>
      </c>
      <c r="D4329" s="45">
        <v>2000</v>
      </c>
      <c r="E4329" s="53">
        <v>0</v>
      </c>
      <c r="F4329" s="148">
        <f t="shared" si="1706"/>
        <v>100</v>
      </c>
    </row>
    <row r="4330" spans="1:6" s="28" customFormat="1" x14ac:dyDescent="0.2">
      <c r="A4330" s="43">
        <v>412900</v>
      </c>
      <c r="B4330" s="44" t="s">
        <v>723</v>
      </c>
      <c r="C4330" s="53">
        <v>3700</v>
      </c>
      <c r="D4330" s="45">
        <v>3900</v>
      </c>
      <c r="E4330" s="53">
        <v>0</v>
      </c>
      <c r="F4330" s="148">
        <f t="shared" si="1706"/>
        <v>105.40540540540539</v>
      </c>
    </row>
    <row r="4331" spans="1:6" s="28" customFormat="1" x14ac:dyDescent="0.2">
      <c r="A4331" s="41">
        <v>414000</v>
      </c>
      <c r="B4331" s="46" t="s">
        <v>374</v>
      </c>
      <c r="C4331" s="40">
        <f>SUM(C4332:C4334)</f>
        <v>13000000</v>
      </c>
      <c r="D4331" s="40">
        <f>SUM(D4332:D4334)</f>
        <v>13000000</v>
      </c>
      <c r="E4331" s="40">
        <f>SUM(E4332:E4334)</f>
        <v>0</v>
      </c>
      <c r="F4331" s="152">
        <f t="shared" si="1706"/>
        <v>100</v>
      </c>
    </row>
    <row r="4332" spans="1:6" s="28" customFormat="1" x14ac:dyDescent="0.2">
      <c r="A4332" s="51">
        <v>414100</v>
      </c>
      <c r="B4332" s="44" t="s">
        <v>803</v>
      </c>
      <c r="C4332" s="53">
        <v>10000000</v>
      </c>
      <c r="D4332" s="45">
        <v>10000000</v>
      </c>
      <c r="E4332" s="53">
        <v>0</v>
      </c>
      <c r="F4332" s="148">
        <f t="shared" si="1706"/>
        <v>100</v>
      </c>
    </row>
    <row r="4333" spans="1:6" s="28" customFormat="1" x14ac:dyDescent="0.2">
      <c r="A4333" s="51">
        <v>414100</v>
      </c>
      <c r="B4333" s="44" t="s">
        <v>804</v>
      </c>
      <c r="C4333" s="53">
        <v>2600000</v>
      </c>
      <c r="D4333" s="45">
        <v>2000000</v>
      </c>
      <c r="E4333" s="53">
        <v>0</v>
      </c>
      <c r="F4333" s="148">
        <f t="shared" si="1706"/>
        <v>76.923076923076934</v>
      </c>
    </row>
    <row r="4334" spans="1:6" s="28" customFormat="1" x14ac:dyDescent="0.2">
      <c r="A4334" s="51">
        <v>414100</v>
      </c>
      <c r="B4334" s="44" t="s">
        <v>1004</v>
      </c>
      <c r="C4334" s="53">
        <v>400000</v>
      </c>
      <c r="D4334" s="45">
        <v>1000000</v>
      </c>
      <c r="E4334" s="53">
        <v>0</v>
      </c>
      <c r="F4334" s="148">
        <f t="shared" si="1706"/>
        <v>250</v>
      </c>
    </row>
    <row r="4335" spans="1:6" s="79" customFormat="1" x14ac:dyDescent="0.2">
      <c r="A4335" s="41">
        <v>415000</v>
      </c>
      <c r="B4335" s="46" t="s">
        <v>319</v>
      </c>
      <c r="C4335" s="40">
        <f>SUM(C4336:C4337)</f>
        <v>270000</v>
      </c>
      <c r="D4335" s="40">
        <f>SUM(D4336:D4337)</f>
        <v>270000</v>
      </c>
      <c r="E4335" s="40">
        <f>SUM(E4336:E4337)</f>
        <v>0</v>
      </c>
      <c r="F4335" s="152">
        <f t="shared" si="1706"/>
        <v>100</v>
      </c>
    </row>
    <row r="4336" spans="1:6" s="28" customFormat="1" x14ac:dyDescent="0.2">
      <c r="A4336" s="51">
        <v>415200</v>
      </c>
      <c r="B4336" s="44" t="s">
        <v>673</v>
      </c>
      <c r="C4336" s="53">
        <v>20000</v>
      </c>
      <c r="D4336" s="45">
        <v>20000</v>
      </c>
      <c r="E4336" s="53">
        <v>0</v>
      </c>
      <c r="F4336" s="148">
        <f t="shared" si="1706"/>
        <v>100</v>
      </c>
    </row>
    <row r="4337" spans="1:6" s="28" customFormat="1" x14ac:dyDescent="0.2">
      <c r="A4337" s="51">
        <v>415200</v>
      </c>
      <c r="B4337" s="44" t="s">
        <v>871</v>
      </c>
      <c r="C4337" s="53">
        <v>249999.99999999997</v>
      </c>
      <c r="D4337" s="45">
        <v>250000</v>
      </c>
      <c r="E4337" s="53">
        <v>0</v>
      </c>
      <c r="F4337" s="148">
        <f t="shared" si="1706"/>
        <v>100.00000000000003</v>
      </c>
    </row>
    <row r="4338" spans="1:6" s="28" customFormat="1" x14ac:dyDescent="0.2">
      <c r="A4338" s="41">
        <v>510000</v>
      </c>
      <c r="B4338" s="46" t="s">
        <v>423</v>
      </c>
      <c r="C4338" s="40">
        <f>C4339+C4341</f>
        <v>13200</v>
      </c>
      <c r="D4338" s="40">
        <f>D4339+D4341</f>
        <v>12000</v>
      </c>
      <c r="E4338" s="40">
        <f>E4339+E4341</f>
        <v>0</v>
      </c>
      <c r="F4338" s="152">
        <f t="shared" si="1706"/>
        <v>90.909090909090907</v>
      </c>
    </row>
    <row r="4339" spans="1:6" s="28" customFormat="1" x14ac:dyDescent="0.2">
      <c r="A4339" s="41">
        <v>511000</v>
      </c>
      <c r="B4339" s="46" t="s">
        <v>424</v>
      </c>
      <c r="C4339" s="40">
        <f>SUM(C4340:C4340)</f>
        <v>9000</v>
      </c>
      <c r="D4339" s="40">
        <f>SUM(D4340:D4340)</f>
        <v>7000</v>
      </c>
      <c r="E4339" s="40">
        <f>SUM(E4340:E4340)</f>
        <v>0</v>
      </c>
      <c r="F4339" s="152">
        <f t="shared" si="1706"/>
        <v>77.777777777777786</v>
      </c>
    </row>
    <row r="4340" spans="1:6" s="28" customFormat="1" x14ac:dyDescent="0.2">
      <c r="A4340" s="43">
        <v>511300</v>
      </c>
      <c r="B4340" s="44" t="s">
        <v>427</v>
      </c>
      <c r="C4340" s="53">
        <v>9000</v>
      </c>
      <c r="D4340" s="45">
        <v>7000</v>
      </c>
      <c r="E4340" s="53">
        <v>0</v>
      </c>
      <c r="F4340" s="148">
        <f t="shared" si="1706"/>
        <v>77.777777777777786</v>
      </c>
    </row>
    <row r="4341" spans="1:6" s="50" customFormat="1" x14ac:dyDescent="0.2">
      <c r="A4341" s="41">
        <v>516000</v>
      </c>
      <c r="B4341" s="46" t="s">
        <v>434</v>
      </c>
      <c r="C4341" s="40">
        <f t="shared" ref="C4341" si="1710">SUM(C4342)</f>
        <v>4200</v>
      </c>
      <c r="D4341" s="40">
        <f t="shared" ref="D4341" si="1711">SUM(D4342)</f>
        <v>5000</v>
      </c>
      <c r="E4341" s="40">
        <f t="shared" ref="E4341" si="1712">SUM(E4342)</f>
        <v>0</v>
      </c>
      <c r="F4341" s="152">
        <f t="shared" si="1706"/>
        <v>119.04761904761905</v>
      </c>
    </row>
    <row r="4342" spans="1:6" s="28" customFormat="1" x14ac:dyDescent="0.2">
      <c r="A4342" s="43">
        <v>516100</v>
      </c>
      <c r="B4342" s="44" t="s">
        <v>434</v>
      </c>
      <c r="C4342" s="53">
        <v>4200</v>
      </c>
      <c r="D4342" s="45">
        <v>5000</v>
      </c>
      <c r="E4342" s="53">
        <v>0</v>
      </c>
      <c r="F4342" s="148">
        <f t="shared" si="1706"/>
        <v>119.04761904761905</v>
      </c>
    </row>
    <row r="4343" spans="1:6" s="50" customFormat="1" x14ac:dyDescent="0.2">
      <c r="A4343" s="41">
        <v>630000</v>
      </c>
      <c r="B4343" s="46" t="s">
        <v>464</v>
      </c>
      <c r="C4343" s="40">
        <f>0+C4344</f>
        <v>42000</v>
      </c>
      <c r="D4343" s="40">
        <f>0+D4344</f>
        <v>35400</v>
      </c>
      <c r="E4343" s="40">
        <f>0+E4344</f>
        <v>0</v>
      </c>
      <c r="F4343" s="152">
        <f t="shared" si="1706"/>
        <v>84.285714285714292</v>
      </c>
    </row>
    <row r="4344" spans="1:6" s="50" customFormat="1" x14ac:dyDescent="0.2">
      <c r="A4344" s="41">
        <v>638000</v>
      </c>
      <c r="B4344" s="46" t="s">
        <v>397</v>
      </c>
      <c r="C4344" s="40">
        <f t="shared" ref="C4344" si="1713">C4345</f>
        <v>42000</v>
      </c>
      <c r="D4344" s="40">
        <f t="shared" ref="D4344" si="1714">D4345</f>
        <v>35400</v>
      </c>
      <c r="E4344" s="40">
        <f t="shared" ref="E4344" si="1715">E4345</f>
        <v>0</v>
      </c>
      <c r="F4344" s="152">
        <f t="shared" si="1706"/>
        <v>84.285714285714292</v>
      </c>
    </row>
    <row r="4345" spans="1:6" s="28" customFormat="1" x14ac:dyDescent="0.2">
      <c r="A4345" s="43">
        <v>638100</v>
      </c>
      <c r="B4345" s="44" t="s">
        <v>469</v>
      </c>
      <c r="C4345" s="53">
        <v>42000</v>
      </c>
      <c r="D4345" s="45">
        <v>35400</v>
      </c>
      <c r="E4345" s="53">
        <v>0</v>
      </c>
      <c r="F4345" s="148">
        <f t="shared" si="1706"/>
        <v>84.285714285714292</v>
      </c>
    </row>
    <row r="4346" spans="1:6" s="28" customFormat="1" x14ac:dyDescent="0.2">
      <c r="A4346" s="82"/>
      <c r="B4346" s="76" t="s">
        <v>646</v>
      </c>
      <c r="C4346" s="80">
        <f>C4313+C4338+C4343+0</f>
        <v>15449500</v>
      </c>
      <c r="D4346" s="80">
        <f>D4313+D4338+D4343+0</f>
        <v>15594100</v>
      </c>
      <c r="E4346" s="80">
        <f>E4313+E4338+E4343+0</f>
        <v>0</v>
      </c>
      <c r="F4346" s="153">
        <f t="shared" si="1706"/>
        <v>100.93595261982588</v>
      </c>
    </row>
    <row r="4347" spans="1:6" s="28" customFormat="1" x14ac:dyDescent="0.2">
      <c r="A4347" s="37"/>
      <c r="B4347" s="44"/>
      <c r="C4347" s="45"/>
      <c r="D4347" s="45"/>
      <c r="E4347" s="45"/>
      <c r="F4347" s="147"/>
    </row>
    <row r="4348" spans="1:6" s="28" customFormat="1" x14ac:dyDescent="0.2">
      <c r="A4348" s="38"/>
      <c r="B4348" s="39"/>
      <c r="C4348" s="62"/>
      <c r="D4348" s="62"/>
      <c r="E4348" s="62"/>
      <c r="F4348" s="149"/>
    </row>
    <row r="4349" spans="1:6" s="28" customFormat="1" x14ac:dyDescent="0.2">
      <c r="A4349" s="43" t="s">
        <v>642</v>
      </c>
      <c r="B4349" s="46"/>
      <c r="C4349" s="45"/>
      <c r="D4349" s="45"/>
      <c r="E4349" s="45"/>
      <c r="F4349" s="147"/>
    </row>
    <row r="4350" spans="1:6" s="28" customFormat="1" x14ac:dyDescent="0.2">
      <c r="A4350" s="43" t="s">
        <v>515</v>
      </c>
      <c r="B4350" s="46"/>
      <c r="C4350" s="45"/>
      <c r="D4350" s="45"/>
      <c r="E4350" s="45"/>
      <c r="F4350" s="147"/>
    </row>
    <row r="4351" spans="1:6" s="28" customFormat="1" x14ac:dyDescent="0.2">
      <c r="A4351" s="43" t="s">
        <v>535</v>
      </c>
      <c r="B4351" s="46"/>
      <c r="C4351" s="45"/>
      <c r="D4351" s="45"/>
      <c r="E4351" s="45"/>
      <c r="F4351" s="147"/>
    </row>
    <row r="4352" spans="1:6" s="28" customFormat="1" x14ac:dyDescent="0.2">
      <c r="A4352" s="43" t="s">
        <v>579</v>
      </c>
      <c r="B4352" s="46"/>
      <c r="C4352" s="45"/>
      <c r="D4352" s="45"/>
      <c r="E4352" s="45"/>
      <c r="F4352" s="147"/>
    </row>
    <row r="4353" spans="1:6" s="28" customFormat="1" x14ac:dyDescent="0.2">
      <c r="A4353" s="43"/>
      <c r="B4353" s="72"/>
      <c r="C4353" s="62"/>
      <c r="D4353" s="62"/>
      <c r="E4353" s="62"/>
      <c r="F4353" s="149"/>
    </row>
    <row r="4354" spans="1:6" s="28" customFormat="1" x14ac:dyDescent="0.2">
      <c r="A4354" s="41">
        <v>410000</v>
      </c>
      <c r="B4354" s="42" t="s">
        <v>357</v>
      </c>
      <c r="C4354" s="40">
        <f t="shared" ref="C4354" si="1716">C4355+C4360+C4373</f>
        <v>588600</v>
      </c>
      <c r="D4354" s="40">
        <f t="shared" ref="D4354" si="1717">D4355+D4360+D4373</f>
        <v>1224900</v>
      </c>
      <c r="E4354" s="40">
        <f t="shared" ref="E4354" si="1718">E4355+E4360+E4373</f>
        <v>55000</v>
      </c>
      <c r="F4354" s="152">
        <f t="shared" ref="F4354:F4372" si="1719">D4354/C4354*100</f>
        <v>208.10397553516822</v>
      </c>
    </row>
    <row r="4355" spans="1:6" s="28" customFormat="1" x14ac:dyDescent="0.2">
      <c r="A4355" s="41">
        <v>411000</v>
      </c>
      <c r="B4355" s="42" t="s">
        <v>474</v>
      </c>
      <c r="C4355" s="40">
        <f t="shared" ref="C4355" si="1720">SUM(C4356:C4359)</f>
        <v>437500</v>
      </c>
      <c r="D4355" s="40">
        <f t="shared" ref="D4355" si="1721">SUM(D4356:D4359)</f>
        <v>453500</v>
      </c>
      <c r="E4355" s="40">
        <f t="shared" ref="E4355" si="1722">SUM(E4356:E4359)</f>
        <v>0</v>
      </c>
      <c r="F4355" s="152">
        <f t="shared" si="1719"/>
        <v>103.65714285714284</v>
      </c>
    </row>
    <row r="4356" spans="1:6" s="28" customFormat="1" x14ac:dyDescent="0.2">
      <c r="A4356" s="43">
        <v>411100</v>
      </c>
      <c r="B4356" s="44" t="s">
        <v>358</v>
      </c>
      <c r="C4356" s="53">
        <v>383300</v>
      </c>
      <c r="D4356" s="45">
        <v>410100</v>
      </c>
      <c r="E4356" s="53">
        <v>0</v>
      </c>
      <c r="F4356" s="148">
        <f t="shared" si="1719"/>
        <v>106.99191234020348</v>
      </c>
    </row>
    <row r="4357" spans="1:6" s="28" customFormat="1" ht="40.5" x14ac:dyDescent="0.2">
      <c r="A4357" s="43">
        <v>411200</v>
      </c>
      <c r="B4357" s="44" t="s">
        <v>487</v>
      </c>
      <c r="C4357" s="53">
        <v>28400</v>
      </c>
      <c r="D4357" s="45">
        <v>27600</v>
      </c>
      <c r="E4357" s="53">
        <v>0</v>
      </c>
      <c r="F4357" s="148">
        <f t="shared" si="1719"/>
        <v>97.183098591549296</v>
      </c>
    </row>
    <row r="4358" spans="1:6" s="28" customFormat="1" ht="40.5" x14ac:dyDescent="0.2">
      <c r="A4358" s="43">
        <v>411300</v>
      </c>
      <c r="B4358" s="44" t="s">
        <v>359</v>
      </c>
      <c r="C4358" s="53">
        <v>16900</v>
      </c>
      <c r="D4358" s="45">
        <v>9900</v>
      </c>
      <c r="E4358" s="53">
        <v>0</v>
      </c>
      <c r="F4358" s="148">
        <f t="shared" si="1719"/>
        <v>58.57988165680473</v>
      </c>
    </row>
    <row r="4359" spans="1:6" s="28" customFormat="1" x14ac:dyDescent="0.2">
      <c r="A4359" s="43">
        <v>411400</v>
      </c>
      <c r="B4359" s="44" t="s">
        <v>360</v>
      </c>
      <c r="C4359" s="53">
        <v>8900</v>
      </c>
      <c r="D4359" s="45">
        <v>5900</v>
      </c>
      <c r="E4359" s="53">
        <v>0</v>
      </c>
      <c r="F4359" s="148">
        <f t="shared" si="1719"/>
        <v>66.292134831460672</v>
      </c>
    </row>
    <row r="4360" spans="1:6" s="28" customFormat="1" x14ac:dyDescent="0.2">
      <c r="A4360" s="41">
        <v>412000</v>
      </c>
      <c r="B4360" s="46" t="s">
        <v>479</v>
      </c>
      <c r="C4360" s="40">
        <f t="shared" ref="C4360" si="1723">SUM(C4361:C4372)</f>
        <v>151100</v>
      </c>
      <c r="D4360" s="40">
        <f>SUM(D4361:D4372)</f>
        <v>771400</v>
      </c>
      <c r="E4360" s="40">
        <f t="shared" ref="E4360" si="1724">SUM(E4361:E4372)</f>
        <v>35100</v>
      </c>
      <c r="F4360" s="152">
        <f t="shared" si="1719"/>
        <v>510.52283256121774</v>
      </c>
    </row>
    <row r="4361" spans="1:6" s="28" customFormat="1" x14ac:dyDescent="0.2">
      <c r="A4361" s="43">
        <v>412100</v>
      </c>
      <c r="B4361" s="44" t="s">
        <v>361</v>
      </c>
      <c r="C4361" s="53">
        <v>800</v>
      </c>
      <c r="D4361" s="45">
        <v>1800</v>
      </c>
      <c r="E4361" s="53">
        <v>0</v>
      </c>
      <c r="F4361" s="148">
        <f t="shared" si="1719"/>
        <v>225</v>
      </c>
    </row>
    <row r="4362" spans="1:6" s="28" customFormat="1" ht="40.5" x14ac:dyDescent="0.2">
      <c r="A4362" s="43">
        <v>412200</v>
      </c>
      <c r="B4362" s="44" t="s">
        <v>488</v>
      </c>
      <c r="C4362" s="53">
        <v>22000</v>
      </c>
      <c r="D4362" s="45">
        <v>23400</v>
      </c>
      <c r="E4362" s="53">
        <v>0</v>
      </c>
      <c r="F4362" s="148">
        <f t="shared" si="1719"/>
        <v>106.36363636363637</v>
      </c>
    </row>
    <row r="4363" spans="1:6" s="28" customFormat="1" x14ac:dyDescent="0.2">
      <c r="A4363" s="43">
        <v>412300</v>
      </c>
      <c r="B4363" s="44" t="s">
        <v>362</v>
      </c>
      <c r="C4363" s="53">
        <v>4400</v>
      </c>
      <c r="D4363" s="45">
        <v>5800</v>
      </c>
      <c r="E4363" s="53">
        <v>0</v>
      </c>
      <c r="F4363" s="148">
        <f t="shared" si="1719"/>
        <v>131.81818181818181</v>
      </c>
    </row>
    <row r="4364" spans="1:6" s="28" customFormat="1" x14ac:dyDescent="0.2">
      <c r="A4364" s="43">
        <v>412500</v>
      </c>
      <c r="B4364" s="44" t="s">
        <v>364</v>
      </c>
      <c r="C4364" s="53">
        <v>4099.9999999999982</v>
      </c>
      <c r="D4364" s="45">
        <v>2800</v>
      </c>
      <c r="E4364" s="53">
        <v>0</v>
      </c>
      <c r="F4364" s="148">
        <f t="shared" si="1719"/>
        <v>68.292682926829301</v>
      </c>
    </row>
    <row r="4365" spans="1:6" s="28" customFormat="1" x14ac:dyDescent="0.2">
      <c r="A4365" s="43">
        <v>412600</v>
      </c>
      <c r="B4365" s="44" t="s">
        <v>489</v>
      </c>
      <c r="C4365" s="53">
        <v>12000</v>
      </c>
      <c r="D4365" s="45">
        <v>14400</v>
      </c>
      <c r="E4365" s="53">
        <v>0</v>
      </c>
      <c r="F4365" s="148">
        <f t="shared" si="1719"/>
        <v>120</v>
      </c>
    </row>
    <row r="4366" spans="1:6" s="28" customFormat="1" x14ac:dyDescent="0.2">
      <c r="A4366" s="43">
        <v>412700</v>
      </c>
      <c r="B4366" s="44" t="s">
        <v>476</v>
      </c>
      <c r="C4366" s="53">
        <v>74900</v>
      </c>
      <c r="D4366" s="45">
        <v>685900</v>
      </c>
      <c r="E4366" s="53">
        <v>35100</v>
      </c>
      <c r="F4366" s="148">
        <f t="shared" si="1719"/>
        <v>915.75433911882499</v>
      </c>
    </row>
    <row r="4367" spans="1:6" s="28" customFormat="1" x14ac:dyDescent="0.2">
      <c r="A4367" s="43">
        <v>412900</v>
      </c>
      <c r="B4367" s="48" t="s">
        <v>888</v>
      </c>
      <c r="C4367" s="53">
        <v>3000</v>
      </c>
      <c r="D4367" s="45">
        <v>2300</v>
      </c>
      <c r="E4367" s="53">
        <v>0</v>
      </c>
      <c r="F4367" s="148">
        <f t="shared" si="1719"/>
        <v>76.666666666666671</v>
      </c>
    </row>
    <row r="4368" spans="1:6" s="28" customFormat="1" x14ac:dyDescent="0.2">
      <c r="A4368" s="43">
        <v>412900</v>
      </c>
      <c r="B4368" s="48" t="s">
        <v>703</v>
      </c>
      <c r="C4368" s="53">
        <v>14999.999999999998</v>
      </c>
      <c r="D4368" s="45">
        <v>17000</v>
      </c>
      <c r="E4368" s="53">
        <v>0</v>
      </c>
      <c r="F4368" s="148">
        <f t="shared" si="1719"/>
        <v>113.33333333333336</v>
      </c>
    </row>
    <row r="4369" spans="1:6" s="28" customFormat="1" x14ac:dyDescent="0.2">
      <c r="A4369" s="43">
        <v>412900</v>
      </c>
      <c r="B4369" s="48" t="s">
        <v>721</v>
      </c>
      <c r="C4369" s="53">
        <v>2999.9999999999995</v>
      </c>
      <c r="D4369" s="45">
        <v>5900</v>
      </c>
      <c r="E4369" s="53">
        <v>0</v>
      </c>
      <c r="F4369" s="148">
        <f t="shared" si="1719"/>
        <v>196.66666666666671</v>
      </c>
    </row>
    <row r="4370" spans="1:6" s="28" customFormat="1" x14ac:dyDescent="0.2">
      <c r="A4370" s="43">
        <v>412900</v>
      </c>
      <c r="B4370" s="48" t="s">
        <v>722</v>
      </c>
      <c r="C4370" s="53">
        <v>1100</v>
      </c>
      <c r="D4370" s="45">
        <v>900</v>
      </c>
      <c r="E4370" s="53">
        <v>0</v>
      </c>
      <c r="F4370" s="148">
        <f t="shared" si="1719"/>
        <v>81.818181818181827</v>
      </c>
    </row>
    <row r="4371" spans="1:6" s="28" customFormat="1" x14ac:dyDescent="0.2">
      <c r="A4371" s="43">
        <v>412900</v>
      </c>
      <c r="B4371" s="48" t="s">
        <v>723</v>
      </c>
      <c r="C4371" s="53">
        <v>1000</v>
      </c>
      <c r="D4371" s="45">
        <v>900</v>
      </c>
      <c r="E4371" s="53">
        <v>0</v>
      </c>
      <c r="F4371" s="148">
        <f t="shared" si="1719"/>
        <v>90</v>
      </c>
    </row>
    <row r="4372" spans="1:6" s="28" customFormat="1" x14ac:dyDescent="0.2">
      <c r="A4372" s="43">
        <v>412900</v>
      </c>
      <c r="B4372" s="44" t="s">
        <v>705</v>
      </c>
      <c r="C4372" s="53">
        <v>9800</v>
      </c>
      <c r="D4372" s="45">
        <v>10300</v>
      </c>
      <c r="E4372" s="53">
        <v>0</v>
      </c>
      <c r="F4372" s="148">
        <f t="shared" si="1719"/>
        <v>105.10204081632652</v>
      </c>
    </row>
    <row r="4373" spans="1:6" s="50" customFormat="1" x14ac:dyDescent="0.2">
      <c r="A4373" s="41">
        <v>415000</v>
      </c>
      <c r="B4373" s="46" t="s">
        <v>319</v>
      </c>
      <c r="C4373" s="40">
        <f t="shared" ref="C4373" si="1725">C4374</f>
        <v>0</v>
      </c>
      <c r="D4373" s="40">
        <f>D4374</f>
        <v>0</v>
      </c>
      <c r="E4373" s="40">
        <f t="shared" ref="E4373" si="1726">E4374</f>
        <v>19900</v>
      </c>
      <c r="F4373" s="152">
        <v>0</v>
      </c>
    </row>
    <row r="4374" spans="1:6" s="28" customFormat="1" x14ac:dyDescent="0.2">
      <c r="A4374" s="51">
        <v>415200</v>
      </c>
      <c r="B4374" s="44" t="s">
        <v>336</v>
      </c>
      <c r="C4374" s="53">
        <v>0</v>
      </c>
      <c r="D4374" s="45">
        <v>0</v>
      </c>
      <c r="E4374" s="53">
        <v>19900</v>
      </c>
      <c r="F4374" s="148">
        <v>0</v>
      </c>
    </row>
    <row r="4375" spans="1:6" s="28" customFormat="1" x14ac:dyDescent="0.2">
      <c r="A4375" s="41">
        <v>510000</v>
      </c>
      <c r="B4375" s="46" t="s">
        <v>423</v>
      </c>
      <c r="C4375" s="40">
        <f>C4376+0+C4379</f>
        <v>900</v>
      </c>
      <c r="D4375" s="40">
        <f>D4376+0+D4379</f>
        <v>0</v>
      </c>
      <c r="E4375" s="40">
        <f>E4376+0+E4379</f>
        <v>800000</v>
      </c>
      <c r="F4375" s="152">
        <f>D4375/C4375*100</f>
        <v>0</v>
      </c>
    </row>
    <row r="4376" spans="1:6" s="28" customFormat="1" x14ac:dyDescent="0.2">
      <c r="A4376" s="41">
        <v>511000</v>
      </c>
      <c r="B4376" s="46" t="s">
        <v>424</v>
      </c>
      <c r="C4376" s="40">
        <f t="shared" ref="C4376" si="1727">SUM(C4377:C4378)</f>
        <v>900</v>
      </c>
      <c r="D4376" s="40">
        <f t="shared" ref="D4376" si="1728">SUM(D4377:D4378)</f>
        <v>0</v>
      </c>
      <c r="E4376" s="40">
        <f t="shared" ref="E4376" si="1729">SUM(E4377:E4378)</f>
        <v>100000</v>
      </c>
      <c r="F4376" s="152">
        <f>D4376/C4376*100</f>
        <v>0</v>
      </c>
    </row>
    <row r="4377" spans="1:6" s="28" customFormat="1" x14ac:dyDescent="0.2">
      <c r="A4377" s="43">
        <v>511300</v>
      </c>
      <c r="B4377" s="44" t="s">
        <v>427</v>
      </c>
      <c r="C4377" s="53">
        <v>900</v>
      </c>
      <c r="D4377" s="45">
        <v>0</v>
      </c>
      <c r="E4377" s="53">
        <v>0</v>
      </c>
      <c r="F4377" s="148">
        <f>D4377/C4377*100</f>
        <v>0</v>
      </c>
    </row>
    <row r="4378" spans="1:6" s="28" customFormat="1" x14ac:dyDescent="0.2">
      <c r="A4378" s="43">
        <v>511700</v>
      </c>
      <c r="B4378" s="44" t="s">
        <v>430</v>
      </c>
      <c r="C4378" s="53">
        <v>0</v>
      </c>
      <c r="D4378" s="45">
        <v>0</v>
      </c>
      <c r="E4378" s="53">
        <v>100000</v>
      </c>
      <c r="F4378" s="148">
        <v>0</v>
      </c>
    </row>
    <row r="4379" spans="1:6" s="50" customFormat="1" x14ac:dyDescent="0.2">
      <c r="A4379" s="56">
        <v>518000</v>
      </c>
      <c r="B4379" s="46" t="s">
        <v>435</v>
      </c>
      <c r="C4379" s="40">
        <f t="shared" ref="C4379" si="1730">C4380</f>
        <v>0</v>
      </c>
      <c r="D4379" s="40">
        <f>D4380</f>
        <v>0</v>
      </c>
      <c r="E4379" s="40">
        <f t="shared" ref="E4379" si="1731">E4380</f>
        <v>700000</v>
      </c>
      <c r="F4379" s="152">
        <v>0</v>
      </c>
    </row>
    <row r="4380" spans="1:6" s="28" customFormat="1" x14ac:dyDescent="0.2">
      <c r="A4380" s="47">
        <v>518100</v>
      </c>
      <c r="B4380" s="44" t="s">
        <v>435</v>
      </c>
      <c r="C4380" s="53">
        <v>0</v>
      </c>
      <c r="D4380" s="45">
        <v>0</v>
      </c>
      <c r="E4380" s="53">
        <v>700000</v>
      </c>
      <c r="F4380" s="148">
        <v>0</v>
      </c>
    </row>
    <row r="4381" spans="1:6" s="50" customFormat="1" x14ac:dyDescent="0.2">
      <c r="A4381" s="41">
        <v>630000</v>
      </c>
      <c r="B4381" s="46" t="s">
        <v>464</v>
      </c>
      <c r="C4381" s="40">
        <f>C4382+C4384</f>
        <v>25900</v>
      </c>
      <c r="D4381" s="40">
        <f>D4382+D4384</f>
        <v>17400</v>
      </c>
      <c r="E4381" s="40">
        <f>E4382+E4384</f>
        <v>73900</v>
      </c>
      <c r="F4381" s="152">
        <f>D4381/C4381*100</f>
        <v>67.181467181467184</v>
      </c>
    </row>
    <row r="4382" spans="1:6" s="50" customFormat="1" x14ac:dyDescent="0.2">
      <c r="A4382" s="41">
        <v>631000</v>
      </c>
      <c r="B4382" s="46" t="s">
        <v>396</v>
      </c>
      <c r="C4382" s="40">
        <f>0+C4383</f>
        <v>0</v>
      </c>
      <c r="D4382" s="40">
        <f>0+D4383</f>
        <v>0</v>
      </c>
      <c r="E4382" s="40">
        <f>0+E4383</f>
        <v>73900</v>
      </c>
      <c r="F4382" s="152">
        <v>0</v>
      </c>
    </row>
    <row r="4383" spans="1:6" s="28" customFormat="1" x14ac:dyDescent="0.2">
      <c r="A4383" s="43">
        <v>631900</v>
      </c>
      <c r="B4383" s="44" t="s">
        <v>770</v>
      </c>
      <c r="C4383" s="53">
        <v>0</v>
      </c>
      <c r="D4383" s="45">
        <v>0</v>
      </c>
      <c r="E4383" s="53">
        <v>73900</v>
      </c>
      <c r="F4383" s="148">
        <v>0</v>
      </c>
    </row>
    <row r="4384" spans="1:6" s="50" customFormat="1" x14ac:dyDescent="0.2">
      <c r="A4384" s="41">
        <v>638000</v>
      </c>
      <c r="B4384" s="46" t="s">
        <v>397</v>
      </c>
      <c r="C4384" s="40">
        <f t="shared" ref="C4384" si="1732">C4385</f>
        <v>25900</v>
      </c>
      <c r="D4384" s="40">
        <f>D4385</f>
        <v>17400</v>
      </c>
      <c r="E4384" s="40">
        <f t="shared" ref="E4384" si="1733">E4385</f>
        <v>0</v>
      </c>
      <c r="F4384" s="152">
        <f>D4384/C4384*100</f>
        <v>67.181467181467184</v>
      </c>
    </row>
    <row r="4385" spans="1:6" s="28" customFormat="1" x14ac:dyDescent="0.2">
      <c r="A4385" s="43">
        <v>638100</v>
      </c>
      <c r="B4385" s="44" t="s">
        <v>469</v>
      </c>
      <c r="C4385" s="53">
        <v>25900</v>
      </c>
      <c r="D4385" s="45">
        <v>17400</v>
      </c>
      <c r="E4385" s="53">
        <v>0</v>
      </c>
      <c r="F4385" s="148">
        <f>D4385/C4385*100</f>
        <v>67.181467181467184</v>
      </c>
    </row>
    <row r="4386" spans="1:6" s="28" customFormat="1" x14ac:dyDescent="0.2">
      <c r="A4386" s="82"/>
      <c r="B4386" s="76" t="s">
        <v>646</v>
      </c>
      <c r="C4386" s="80">
        <f>C4354+C4375+C4381+0</f>
        <v>615400</v>
      </c>
      <c r="D4386" s="80">
        <f>D4354+D4375+D4381+0</f>
        <v>1242300</v>
      </c>
      <c r="E4386" s="80">
        <f>E4354+E4375+E4381+0</f>
        <v>928900</v>
      </c>
      <c r="F4386" s="153">
        <f>D4386/C4386*100</f>
        <v>201.86870328241793</v>
      </c>
    </row>
    <row r="4387" spans="1:6" s="28" customFormat="1" x14ac:dyDescent="0.2">
      <c r="A4387" s="43"/>
      <c r="B4387" s="44"/>
      <c r="C4387" s="45"/>
      <c r="D4387" s="45"/>
      <c r="E4387" s="45"/>
      <c r="F4387" s="147"/>
    </row>
    <row r="4388" spans="1:6" s="28" customFormat="1" x14ac:dyDescent="0.2">
      <c r="A4388" s="43"/>
      <c r="B4388" s="44"/>
      <c r="C4388" s="45"/>
      <c r="D4388" s="45"/>
      <c r="E4388" s="45"/>
      <c r="F4388" s="147"/>
    </row>
    <row r="4389" spans="1:6" s="28" customFormat="1" x14ac:dyDescent="0.2">
      <c r="A4389" s="43" t="s">
        <v>1005</v>
      </c>
      <c r="B4389" s="46"/>
      <c r="C4389" s="45"/>
      <c r="D4389" s="45"/>
      <c r="E4389" s="45"/>
      <c r="F4389" s="147"/>
    </row>
    <row r="4390" spans="1:6" s="28" customFormat="1" x14ac:dyDescent="0.2">
      <c r="A4390" s="43" t="s">
        <v>660</v>
      </c>
      <c r="B4390" s="46"/>
      <c r="C4390" s="45"/>
      <c r="D4390" s="45"/>
      <c r="E4390" s="45"/>
      <c r="F4390" s="147"/>
    </row>
    <row r="4391" spans="1:6" s="28" customFormat="1" x14ac:dyDescent="0.2">
      <c r="A4391" s="43" t="s">
        <v>776</v>
      </c>
      <c r="B4391" s="46"/>
      <c r="C4391" s="45"/>
      <c r="D4391" s="45"/>
      <c r="E4391" s="45"/>
      <c r="F4391" s="147"/>
    </row>
    <row r="4392" spans="1:6" s="28" customFormat="1" x14ac:dyDescent="0.2">
      <c r="A4392" s="43" t="s">
        <v>579</v>
      </c>
      <c r="B4392" s="46"/>
      <c r="C4392" s="45"/>
      <c r="D4392" s="45"/>
      <c r="E4392" s="45"/>
      <c r="F4392" s="147"/>
    </row>
    <row r="4393" spans="1:6" s="28" customFormat="1" x14ac:dyDescent="0.2">
      <c r="A4393" s="43"/>
      <c r="B4393" s="72"/>
      <c r="C4393" s="45"/>
      <c r="D4393" s="45"/>
      <c r="E4393" s="45"/>
      <c r="F4393" s="147"/>
    </row>
    <row r="4394" spans="1:6" s="50" customFormat="1" x14ac:dyDescent="0.2">
      <c r="A4394" s="41">
        <v>410000</v>
      </c>
      <c r="B4394" s="42" t="s">
        <v>357</v>
      </c>
      <c r="C4394" s="40">
        <f>C4395+C4400+C4413+C4411+0</f>
        <v>47159500</v>
      </c>
      <c r="D4394" s="40">
        <f>D4395+D4400+D4413+D4411+0</f>
        <v>42025500</v>
      </c>
      <c r="E4394" s="40">
        <f>E4395+E4400+E4413+E4411+0</f>
        <v>0</v>
      </c>
      <c r="F4394" s="152">
        <f t="shared" ref="F4394:F4429" si="1734">D4394/C4394*100</f>
        <v>89.113540219892073</v>
      </c>
    </row>
    <row r="4395" spans="1:6" s="50" customFormat="1" x14ac:dyDescent="0.2">
      <c r="A4395" s="41">
        <v>411000</v>
      </c>
      <c r="B4395" s="42" t="s">
        <v>474</v>
      </c>
      <c r="C4395" s="40">
        <f t="shared" ref="C4395" si="1735">SUM(C4396:C4399)</f>
        <v>2564000</v>
      </c>
      <c r="D4395" s="40">
        <f t="shared" ref="D4395" si="1736">SUM(D4396:D4399)</f>
        <v>2631000</v>
      </c>
      <c r="E4395" s="40">
        <f t="shared" ref="E4395" si="1737">SUM(E4396:E4399)</f>
        <v>0</v>
      </c>
      <c r="F4395" s="152">
        <f t="shared" si="1734"/>
        <v>102.61310452418098</v>
      </c>
    </row>
    <row r="4396" spans="1:6" s="28" customFormat="1" x14ac:dyDescent="0.2">
      <c r="A4396" s="43">
        <v>411100</v>
      </c>
      <c r="B4396" s="44" t="s">
        <v>358</v>
      </c>
      <c r="C4396" s="53">
        <v>2430000</v>
      </c>
      <c r="D4396" s="45">
        <v>2490000</v>
      </c>
      <c r="E4396" s="53">
        <v>0</v>
      </c>
      <c r="F4396" s="148">
        <f t="shared" si="1734"/>
        <v>102.46913580246914</v>
      </c>
    </row>
    <row r="4397" spans="1:6" s="28" customFormat="1" ht="40.5" x14ac:dyDescent="0.2">
      <c r="A4397" s="43">
        <v>411200</v>
      </c>
      <c r="B4397" s="44" t="s">
        <v>487</v>
      </c>
      <c r="C4397" s="53">
        <v>70000</v>
      </c>
      <c r="D4397" s="45">
        <v>70000</v>
      </c>
      <c r="E4397" s="53">
        <v>0</v>
      </c>
      <c r="F4397" s="148">
        <f t="shared" si="1734"/>
        <v>100</v>
      </c>
    </row>
    <row r="4398" spans="1:6" s="28" customFormat="1" ht="40.5" x14ac:dyDescent="0.2">
      <c r="A4398" s="43">
        <v>411300</v>
      </c>
      <c r="B4398" s="44" t="s">
        <v>359</v>
      </c>
      <c r="C4398" s="53">
        <v>33000</v>
      </c>
      <c r="D4398" s="45">
        <v>40000</v>
      </c>
      <c r="E4398" s="53">
        <v>0</v>
      </c>
      <c r="F4398" s="148">
        <f t="shared" si="1734"/>
        <v>121.21212121212122</v>
      </c>
    </row>
    <row r="4399" spans="1:6" s="28" customFormat="1" x14ac:dyDescent="0.2">
      <c r="A4399" s="43">
        <v>411400</v>
      </c>
      <c r="B4399" s="44" t="s">
        <v>360</v>
      </c>
      <c r="C4399" s="53">
        <v>31000</v>
      </c>
      <c r="D4399" s="45">
        <v>31000</v>
      </c>
      <c r="E4399" s="53">
        <v>0</v>
      </c>
      <c r="F4399" s="148">
        <f t="shared" si="1734"/>
        <v>100</v>
      </c>
    </row>
    <row r="4400" spans="1:6" s="50" customFormat="1" x14ac:dyDescent="0.2">
      <c r="A4400" s="41">
        <v>412000</v>
      </c>
      <c r="B4400" s="46" t="s">
        <v>479</v>
      </c>
      <c r="C4400" s="40">
        <f>SUM(C4401:C4410)</f>
        <v>264500</v>
      </c>
      <c r="D4400" s="40">
        <f>SUM(D4401:D4410)</f>
        <v>284500</v>
      </c>
      <c r="E4400" s="40">
        <f>SUM(E4401:E4410)</f>
        <v>0</v>
      </c>
      <c r="F4400" s="152">
        <f t="shared" si="1734"/>
        <v>107.56143667296787</v>
      </c>
    </row>
    <row r="4401" spans="1:6" s="28" customFormat="1" ht="40.5" x14ac:dyDescent="0.2">
      <c r="A4401" s="43">
        <v>412200</v>
      </c>
      <c r="B4401" s="44" t="s">
        <v>488</v>
      </c>
      <c r="C4401" s="53">
        <v>35000</v>
      </c>
      <c r="D4401" s="45">
        <v>45000</v>
      </c>
      <c r="E4401" s="53">
        <v>0</v>
      </c>
      <c r="F4401" s="148">
        <f t="shared" si="1734"/>
        <v>128.57142857142858</v>
      </c>
    </row>
    <row r="4402" spans="1:6" s="28" customFormat="1" x14ac:dyDescent="0.2">
      <c r="A4402" s="43">
        <v>412300</v>
      </c>
      <c r="B4402" s="44" t="s">
        <v>362</v>
      </c>
      <c r="C4402" s="53">
        <v>30000</v>
      </c>
      <c r="D4402" s="45">
        <v>40000</v>
      </c>
      <c r="E4402" s="53">
        <v>0</v>
      </c>
      <c r="F4402" s="148">
        <f t="shared" si="1734"/>
        <v>133.33333333333331</v>
      </c>
    </row>
    <row r="4403" spans="1:6" s="28" customFormat="1" x14ac:dyDescent="0.2">
      <c r="A4403" s="43">
        <v>412500</v>
      </c>
      <c r="B4403" s="44" t="s">
        <v>364</v>
      </c>
      <c r="C4403" s="53">
        <v>30000</v>
      </c>
      <c r="D4403" s="45">
        <v>40000</v>
      </c>
      <c r="E4403" s="53">
        <v>0</v>
      </c>
      <c r="F4403" s="148">
        <f t="shared" si="1734"/>
        <v>133.33333333333331</v>
      </c>
    </row>
    <row r="4404" spans="1:6" s="28" customFormat="1" x14ac:dyDescent="0.2">
      <c r="A4404" s="43">
        <v>412600</v>
      </c>
      <c r="B4404" s="44" t="s">
        <v>489</v>
      </c>
      <c r="C4404" s="53">
        <v>60000</v>
      </c>
      <c r="D4404" s="45">
        <v>70000</v>
      </c>
      <c r="E4404" s="53">
        <v>0</v>
      </c>
      <c r="F4404" s="148">
        <f t="shared" si="1734"/>
        <v>116.66666666666667</v>
      </c>
    </row>
    <row r="4405" spans="1:6" s="28" customFormat="1" x14ac:dyDescent="0.2">
      <c r="A4405" s="43">
        <v>412700</v>
      </c>
      <c r="B4405" s="44" t="s">
        <v>476</v>
      </c>
      <c r="C4405" s="53">
        <v>55000</v>
      </c>
      <c r="D4405" s="45">
        <v>60000</v>
      </c>
      <c r="E4405" s="53">
        <v>0</v>
      </c>
      <c r="F4405" s="148">
        <f t="shared" si="1734"/>
        <v>109.09090909090908</v>
      </c>
    </row>
    <row r="4406" spans="1:6" s="28" customFormat="1" x14ac:dyDescent="0.2">
      <c r="A4406" s="43">
        <v>412900</v>
      </c>
      <c r="B4406" s="48" t="s">
        <v>888</v>
      </c>
      <c r="C4406" s="53">
        <v>500</v>
      </c>
      <c r="D4406" s="45">
        <v>500</v>
      </c>
      <c r="E4406" s="53">
        <v>0</v>
      </c>
      <c r="F4406" s="148">
        <f t="shared" si="1734"/>
        <v>100</v>
      </c>
    </row>
    <row r="4407" spans="1:6" s="28" customFormat="1" x14ac:dyDescent="0.2">
      <c r="A4407" s="43">
        <v>412900</v>
      </c>
      <c r="B4407" s="48" t="s">
        <v>703</v>
      </c>
      <c r="C4407" s="53">
        <v>40000</v>
      </c>
      <c r="D4407" s="45">
        <v>13000</v>
      </c>
      <c r="E4407" s="53">
        <v>0</v>
      </c>
      <c r="F4407" s="148">
        <f t="shared" si="1734"/>
        <v>32.5</v>
      </c>
    </row>
    <row r="4408" spans="1:6" s="28" customFormat="1" x14ac:dyDescent="0.2">
      <c r="A4408" s="43">
        <v>412900</v>
      </c>
      <c r="B4408" s="48" t="s">
        <v>721</v>
      </c>
      <c r="C4408" s="53">
        <v>4000</v>
      </c>
      <c r="D4408" s="45">
        <v>4000</v>
      </c>
      <c r="E4408" s="53">
        <v>0</v>
      </c>
      <c r="F4408" s="148">
        <f t="shared" si="1734"/>
        <v>100</v>
      </c>
    </row>
    <row r="4409" spans="1:6" s="28" customFormat="1" x14ac:dyDescent="0.2">
      <c r="A4409" s="43">
        <v>412900</v>
      </c>
      <c r="B4409" s="48" t="s">
        <v>722</v>
      </c>
      <c r="C4409" s="53">
        <v>5000</v>
      </c>
      <c r="D4409" s="45">
        <v>6000</v>
      </c>
      <c r="E4409" s="53">
        <v>0</v>
      </c>
      <c r="F4409" s="148">
        <f t="shared" si="1734"/>
        <v>120</v>
      </c>
    </row>
    <row r="4410" spans="1:6" s="28" customFormat="1" x14ac:dyDescent="0.2">
      <c r="A4410" s="43">
        <v>412900</v>
      </c>
      <c r="B4410" s="44" t="s">
        <v>723</v>
      </c>
      <c r="C4410" s="53">
        <v>5000</v>
      </c>
      <c r="D4410" s="45">
        <v>6000</v>
      </c>
      <c r="E4410" s="53">
        <v>0</v>
      </c>
      <c r="F4410" s="148">
        <f t="shared" si="1734"/>
        <v>120</v>
      </c>
    </row>
    <row r="4411" spans="1:6" s="50" customFormat="1" x14ac:dyDescent="0.2">
      <c r="A4411" s="41">
        <v>414000</v>
      </c>
      <c r="B4411" s="46" t="s">
        <v>374</v>
      </c>
      <c r="C4411" s="40">
        <f>SUM(C4412:C4412)</f>
        <v>18800000</v>
      </c>
      <c r="D4411" s="40">
        <f>SUM(D4412:D4412)</f>
        <v>12600000</v>
      </c>
      <c r="E4411" s="40">
        <f>SUM(E4412:E4412)</f>
        <v>0</v>
      </c>
      <c r="F4411" s="152">
        <f t="shared" si="1734"/>
        <v>67.021276595744681</v>
      </c>
    </row>
    <row r="4412" spans="1:6" s="28" customFormat="1" x14ac:dyDescent="0.2">
      <c r="A4412" s="43">
        <v>414100</v>
      </c>
      <c r="B4412" s="44" t="s">
        <v>805</v>
      </c>
      <c r="C4412" s="53">
        <v>18800000</v>
      </c>
      <c r="D4412" s="45">
        <v>12600000</v>
      </c>
      <c r="E4412" s="53">
        <v>0</v>
      </c>
      <c r="F4412" s="148">
        <f t="shared" si="1734"/>
        <v>67.021276595744681</v>
      </c>
    </row>
    <row r="4413" spans="1:6" s="50" customFormat="1" x14ac:dyDescent="0.2">
      <c r="A4413" s="41">
        <v>415000</v>
      </c>
      <c r="B4413" s="46" t="s">
        <v>319</v>
      </c>
      <c r="C4413" s="40">
        <f>SUM(C4414:C4417)</f>
        <v>25531000</v>
      </c>
      <c r="D4413" s="40">
        <f>SUM(D4414:D4417)</f>
        <v>26510000</v>
      </c>
      <c r="E4413" s="40">
        <f>SUM(E4414:E4417)</f>
        <v>0</v>
      </c>
      <c r="F4413" s="152">
        <f t="shared" si="1734"/>
        <v>103.83455407152088</v>
      </c>
    </row>
    <row r="4414" spans="1:6" s="28" customFormat="1" ht="40.5" x14ac:dyDescent="0.2">
      <c r="A4414" s="43">
        <v>415200</v>
      </c>
      <c r="B4414" s="88" t="s">
        <v>1006</v>
      </c>
      <c r="C4414" s="53">
        <v>22105000</v>
      </c>
      <c r="D4414" s="45">
        <v>23000000</v>
      </c>
      <c r="E4414" s="53">
        <v>0</v>
      </c>
      <c r="F4414" s="148">
        <f t="shared" si="1734"/>
        <v>104.04885772449673</v>
      </c>
    </row>
    <row r="4415" spans="1:6" s="28" customFormat="1" ht="40.5" x14ac:dyDescent="0.2">
      <c r="A4415" s="43">
        <v>415200</v>
      </c>
      <c r="B4415" s="88" t="s">
        <v>1007</v>
      </c>
      <c r="C4415" s="53">
        <v>370000</v>
      </c>
      <c r="D4415" s="45">
        <v>1000000</v>
      </c>
      <c r="E4415" s="53">
        <v>0</v>
      </c>
      <c r="F4415" s="148">
        <f t="shared" si="1734"/>
        <v>270.27027027027026</v>
      </c>
    </row>
    <row r="4416" spans="1:6" s="28" customFormat="1" ht="40.5" x14ac:dyDescent="0.2">
      <c r="A4416" s="43">
        <v>415200</v>
      </c>
      <c r="B4416" s="44" t="s">
        <v>1008</v>
      </c>
      <c r="C4416" s="53">
        <v>3046000</v>
      </c>
      <c r="D4416" s="45">
        <v>2500000</v>
      </c>
      <c r="E4416" s="53">
        <v>0</v>
      </c>
      <c r="F4416" s="148">
        <f t="shared" si="1734"/>
        <v>82.074852265265918</v>
      </c>
    </row>
    <row r="4417" spans="1:6" s="28" customFormat="1" x14ac:dyDescent="0.2">
      <c r="A4417" s="43">
        <v>415200</v>
      </c>
      <c r="B4417" s="44" t="s">
        <v>868</v>
      </c>
      <c r="C4417" s="53">
        <v>10000</v>
      </c>
      <c r="D4417" s="45">
        <v>10000</v>
      </c>
      <c r="E4417" s="53">
        <v>0</v>
      </c>
      <c r="F4417" s="148">
        <f t="shared" si="1734"/>
        <v>100</v>
      </c>
    </row>
    <row r="4418" spans="1:6" s="50" customFormat="1" x14ac:dyDescent="0.2">
      <c r="A4418" s="41">
        <v>480000</v>
      </c>
      <c r="B4418" s="46" t="s">
        <v>419</v>
      </c>
      <c r="C4418" s="40">
        <f t="shared" ref="C4418" si="1738">C4419</f>
        <v>750000</v>
      </c>
      <c r="D4418" s="40">
        <f t="shared" ref="D4418" si="1739">D4419</f>
        <v>750000</v>
      </c>
      <c r="E4418" s="40">
        <f t="shared" ref="E4418" si="1740">E4419</f>
        <v>0</v>
      </c>
      <c r="F4418" s="152">
        <f t="shared" si="1734"/>
        <v>100</v>
      </c>
    </row>
    <row r="4419" spans="1:6" s="50" customFormat="1" x14ac:dyDescent="0.2">
      <c r="A4419" s="41">
        <v>488000</v>
      </c>
      <c r="B4419" s="46" t="s">
        <v>373</v>
      </c>
      <c r="C4419" s="40">
        <f>C4420+0</f>
        <v>750000</v>
      </c>
      <c r="D4419" s="40">
        <f>D4420+0</f>
        <v>750000</v>
      </c>
      <c r="E4419" s="40">
        <f>E4420+0</f>
        <v>0</v>
      </c>
      <c r="F4419" s="152">
        <f t="shared" si="1734"/>
        <v>100</v>
      </c>
    </row>
    <row r="4420" spans="1:6" s="28" customFormat="1" x14ac:dyDescent="0.2">
      <c r="A4420" s="43">
        <v>488100</v>
      </c>
      <c r="B4420" s="44" t="s">
        <v>806</v>
      </c>
      <c r="C4420" s="53">
        <v>750000</v>
      </c>
      <c r="D4420" s="45">
        <v>750000</v>
      </c>
      <c r="E4420" s="53">
        <v>0</v>
      </c>
      <c r="F4420" s="148">
        <f t="shared" si="1734"/>
        <v>100</v>
      </c>
    </row>
    <row r="4421" spans="1:6" s="50" customFormat="1" x14ac:dyDescent="0.2">
      <c r="A4421" s="41">
        <v>510000</v>
      </c>
      <c r="B4421" s="46" t="s">
        <v>423</v>
      </c>
      <c r="C4421" s="40">
        <f>C4422+C4424</f>
        <v>97000</v>
      </c>
      <c r="D4421" s="40">
        <f>D4422+D4424</f>
        <v>30000</v>
      </c>
      <c r="E4421" s="40">
        <f>E4422+E4424</f>
        <v>0</v>
      </c>
      <c r="F4421" s="152">
        <f t="shared" si="1734"/>
        <v>30.927835051546392</v>
      </c>
    </row>
    <row r="4422" spans="1:6" s="50" customFormat="1" x14ac:dyDescent="0.2">
      <c r="A4422" s="41">
        <v>511000</v>
      </c>
      <c r="B4422" s="46" t="s">
        <v>424</v>
      </c>
      <c r="C4422" s="40">
        <f>C4423+0</f>
        <v>90000</v>
      </c>
      <c r="D4422" s="40">
        <f>D4423+0</f>
        <v>20000</v>
      </c>
      <c r="E4422" s="40">
        <f>E4423+0</f>
        <v>0</v>
      </c>
      <c r="F4422" s="152">
        <f t="shared" si="1734"/>
        <v>22.222222222222221</v>
      </c>
    </row>
    <row r="4423" spans="1:6" s="28" customFormat="1" x14ac:dyDescent="0.2">
      <c r="A4423" s="43">
        <v>511300</v>
      </c>
      <c r="B4423" s="44" t="s">
        <v>427</v>
      </c>
      <c r="C4423" s="53">
        <v>90000</v>
      </c>
      <c r="D4423" s="45">
        <v>20000</v>
      </c>
      <c r="E4423" s="53">
        <v>0</v>
      </c>
      <c r="F4423" s="148">
        <f t="shared" si="1734"/>
        <v>22.222222222222221</v>
      </c>
    </row>
    <row r="4424" spans="1:6" s="52" customFormat="1" x14ac:dyDescent="0.2">
      <c r="A4424" s="41">
        <v>516000</v>
      </c>
      <c r="B4424" s="46" t="s">
        <v>434</v>
      </c>
      <c r="C4424" s="62">
        <f t="shared" ref="C4424" si="1741">C4425</f>
        <v>7000</v>
      </c>
      <c r="D4424" s="62">
        <f t="shared" ref="D4424" si="1742">D4425</f>
        <v>10000</v>
      </c>
      <c r="E4424" s="62">
        <f t="shared" ref="E4424" si="1743">E4425</f>
        <v>0</v>
      </c>
      <c r="F4424" s="152">
        <f t="shared" si="1734"/>
        <v>142.85714285714286</v>
      </c>
    </row>
    <row r="4425" spans="1:6" s="28" customFormat="1" x14ac:dyDescent="0.2">
      <c r="A4425" s="43">
        <v>516100</v>
      </c>
      <c r="B4425" s="44" t="s">
        <v>434</v>
      </c>
      <c r="C4425" s="53">
        <v>7000</v>
      </c>
      <c r="D4425" s="45">
        <v>10000</v>
      </c>
      <c r="E4425" s="53">
        <v>0</v>
      </c>
      <c r="F4425" s="148">
        <f t="shared" si="1734"/>
        <v>142.85714285714286</v>
      </c>
    </row>
    <row r="4426" spans="1:6" s="50" customFormat="1" x14ac:dyDescent="0.2">
      <c r="A4426" s="41">
        <v>630000</v>
      </c>
      <c r="B4426" s="46" t="s">
        <v>464</v>
      </c>
      <c r="C4426" s="40">
        <f>C4427+0</f>
        <v>50000</v>
      </c>
      <c r="D4426" s="40">
        <f>D4427+0</f>
        <v>34000</v>
      </c>
      <c r="E4426" s="40">
        <f>E4427+0</f>
        <v>0</v>
      </c>
      <c r="F4426" s="152">
        <f t="shared" si="1734"/>
        <v>68</v>
      </c>
    </row>
    <row r="4427" spans="1:6" s="50" customFormat="1" x14ac:dyDescent="0.2">
      <c r="A4427" s="41">
        <v>638000</v>
      </c>
      <c r="B4427" s="46" t="s">
        <v>397</v>
      </c>
      <c r="C4427" s="40">
        <f t="shared" ref="C4427" si="1744">C4428</f>
        <v>50000</v>
      </c>
      <c r="D4427" s="40">
        <f t="shared" ref="D4427" si="1745">D4428</f>
        <v>34000</v>
      </c>
      <c r="E4427" s="40">
        <f t="shared" ref="E4427" si="1746">E4428</f>
        <v>0</v>
      </c>
      <c r="F4427" s="152">
        <f t="shared" si="1734"/>
        <v>68</v>
      </c>
    </row>
    <row r="4428" spans="1:6" s="28" customFormat="1" x14ac:dyDescent="0.2">
      <c r="A4428" s="43">
        <v>638100</v>
      </c>
      <c r="B4428" s="44" t="s">
        <v>469</v>
      </c>
      <c r="C4428" s="53">
        <v>50000</v>
      </c>
      <c r="D4428" s="45">
        <v>34000</v>
      </c>
      <c r="E4428" s="53">
        <v>0</v>
      </c>
      <c r="F4428" s="148">
        <f t="shared" si="1734"/>
        <v>68</v>
      </c>
    </row>
    <row r="4429" spans="1:6" s="95" customFormat="1" x14ac:dyDescent="0.2">
      <c r="A4429" s="86"/>
      <c r="B4429" s="87" t="s">
        <v>646</v>
      </c>
      <c r="C4429" s="81">
        <f>C4394+C4418+C4421+C4426</f>
        <v>48056500</v>
      </c>
      <c r="D4429" s="81">
        <f>D4394+D4418+D4421+D4426</f>
        <v>42839500</v>
      </c>
      <c r="E4429" s="81">
        <f>E4394+E4418+E4421+E4426</f>
        <v>0</v>
      </c>
      <c r="F4429" s="153">
        <f t="shared" si="1734"/>
        <v>89.144028383257208</v>
      </c>
    </row>
    <row r="4430" spans="1:6" s="52" customFormat="1" x14ac:dyDescent="0.2">
      <c r="A4430" s="61"/>
      <c r="B4430" s="39"/>
      <c r="C4430" s="62"/>
      <c r="D4430" s="62"/>
      <c r="E4430" s="62"/>
      <c r="F4430" s="149"/>
    </row>
    <row r="4431" spans="1:6" s="52" customFormat="1" x14ac:dyDescent="0.2">
      <c r="A4431" s="61"/>
      <c r="B4431" s="39"/>
      <c r="C4431" s="62"/>
      <c r="D4431" s="62"/>
      <c r="E4431" s="62"/>
      <c r="F4431" s="149"/>
    </row>
    <row r="4432" spans="1:6" s="52" customFormat="1" x14ac:dyDescent="0.2">
      <c r="A4432" s="43" t="s">
        <v>1009</v>
      </c>
      <c r="B4432" s="46"/>
      <c r="C4432" s="62"/>
      <c r="D4432" s="62"/>
      <c r="E4432" s="62"/>
      <c r="F4432" s="149"/>
    </row>
    <row r="4433" spans="1:6" s="52" customFormat="1" x14ac:dyDescent="0.2">
      <c r="A4433" s="43" t="s">
        <v>660</v>
      </c>
      <c r="B4433" s="46"/>
      <c r="C4433" s="62"/>
      <c r="D4433" s="62"/>
      <c r="E4433" s="62"/>
      <c r="F4433" s="149"/>
    </row>
    <row r="4434" spans="1:6" s="52" customFormat="1" x14ac:dyDescent="0.2">
      <c r="A4434" s="43" t="s">
        <v>777</v>
      </c>
      <c r="B4434" s="46"/>
      <c r="C4434" s="62"/>
      <c r="D4434" s="62"/>
      <c r="E4434" s="62"/>
      <c r="F4434" s="149"/>
    </row>
    <row r="4435" spans="1:6" s="52" customFormat="1" x14ac:dyDescent="0.2">
      <c r="A4435" s="43" t="s">
        <v>579</v>
      </c>
      <c r="B4435" s="46"/>
      <c r="C4435" s="62"/>
      <c r="D4435" s="62"/>
      <c r="E4435" s="62"/>
      <c r="F4435" s="149"/>
    </row>
    <row r="4436" spans="1:6" s="52" customFormat="1" x14ac:dyDescent="0.2">
      <c r="A4436" s="43"/>
      <c r="B4436" s="72"/>
      <c r="C4436" s="62"/>
      <c r="D4436" s="62"/>
      <c r="E4436" s="62"/>
      <c r="F4436" s="149"/>
    </row>
    <row r="4437" spans="1:6" s="50" customFormat="1" x14ac:dyDescent="0.2">
      <c r="A4437" s="41">
        <v>410000</v>
      </c>
      <c r="B4437" s="42" t="s">
        <v>357</v>
      </c>
      <c r="C4437" s="40">
        <f t="shared" ref="C4437" si="1747">C4438+C4443</f>
        <v>563900</v>
      </c>
      <c r="D4437" s="40">
        <f t="shared" ref="D4437" si="1748">D4438+D4443</f>
        <v>628700</v>
      </c>
      <c r="E4437" s="40">
        <f t="shared" ref="E4437" si="1749">E4438+E4443</f>
        <v>0</v>
      </c>
      <c r="F4437" s="152">
        <f t="shared" ref="F4437:F4465" si="1750">D4437/C4437*100</f>
        <v>111.49139918425253</v>
      </c>
    </row>
    <row r="4438" spans="1:6" s="52" customFormat="1" x14ac:dyDescent="0.2">
      <c r="A4438" s="41">
        <v>411000</v>
      </c>
      <c r="B4438" s="42" t="s">
        <v>474</v>
      </c>
      <c r="C4438" s="62">
        <f t="shared" ref="C4438" si="1751">SUM(C4439:C4442)</f>
        <v>434700</v>
      </c>
      <c r="D4438" s="62">
        <f t="shared" ref="D4438" si="1752">SUM(D4439:D4442)</f>
        <v>486600</v>
      </c>
      <c r="E4438" s="62">
        <f t="shared" ref="E4438" si="1753">SUM(E4439:E4442)</f>
        <v>0</v>
      </c>
      <c r="F4438" s="152">
        <f t="shared" si="1750"/>
        <v>111.93926846100759</v>
      </c>
    </row>
    <row r="4439" spans="1:6" s="28" customFormat="1" x14ac:dyDescent="0.2">
      <c r="A4439" s="43">
        <v>411100</v>
      </c>
      <c r="B4439" s="44" t="s">
        <v>358</v>
      </c>
      <c r="C4439" s="53">
        <v>405500</v>
      </c>
      <c r="D4439" s="45">
        <v>460000</v>
      </c>
      <c r="E4439" s="53">
        <v>0</v>
      </c>
      <c r="F4439" s="148">
        <f t="shared" si="1750"/>
        <v>113.44019728729964</v>
      </c>
    </row>
    <row r="4440" spans="1:6" s="28" customFormat="1" ht="40.5" x14ac:dyDescent="0.2">
      <c r="A4440" s="43">
        <v>411200</v>
      </c>
      <c r="B4440" s="44" t="s">
        <v>487</v>
      </c>
      <c r="C4440" s="53">
        <v>11000</v>
      </c>
      <c r="D4440" s="45">
        <v>11100</v>
      </c>
      <c r="E4440" s="53">
        <v>0</v>
      </c>
      <c r="F4440" s="148">
        <f t="shared" si="1750"/>
        <v>100.90909090909091</v>
      </c>
    </row>
    <row r="4441" spans="1:6" s="28" customFormat="1" ht="40.5" x14ac:dyDescent="0.2">
      <c r="A4441" s="43">
        <v>411300</v>
      </c>
      <c r="B4441" s="44" t="s">
        <v>359</v>
      </c>
      <c r="C4441" s="53">
        <v>10000</v>
      </c>
      <c r="D4441" s="45">
        <v>4500</v>
      </c>
      <c r="E4441" s="53">
        <v>0</v>
      </c>
      <c r="F4441" s="148">
        <f t="shared" si="1750"/>
        <v>45</v>
      </c>
    </row>
    <row r="4442" spans="1:6" s="28" customFormat="1" x14ac:dyDescent="0.2">
      <c r="A4442" s="43">
        <v>411400</v>
      </c>
      <c r="B4442" s="44" t="s">
        <v>360</v>
      </c>
      <c r="C4442" s="53">
        <v>8200</v>
      </c>
      <c r="D4442" s="45">
        <v>11000</v>
      </c>
      <c r="E4442" s="53">
        <v>0</v>
      </c>
      <c r="F4442" s="148">
        <f t="shared" si="1750"/>
        <v>134.14634146341464</v>
      </c>
    </row>
    <row r="4443" spans="1:6" s="52" customFormat="1" x14ac:dyDescent="0.2">
      <c r="A4443" s="41">
        <v>412000</v>
      </c>
      <c r="B4443" s="46" t="s">
        <v>479</v>
      </c>
      <c r="C4443" s="62">
        <f t="shared" ref="C4443" si="1754">SUM(C4444:C4456)</f>
        <v>129200</v>
      </c>
      <c r="D4443" s="62">
        <f t="shared" ref="D4443" si="1755">SUM(D4444:D4456)</f>
        <v>142100</v>
      </c>
      <c r="E4443" s="62">
        <f t="shared" ref="E4443" si="1756">SUM(E4444:E4456)</f>
        <v>0</v>
      </c>
      <c r="F4443" s="152">
        <f t="shared" si="1750"/>
        <v>109.98452012383902</v>
      </c>
    </row>
    <row r="4444" spans="1:6" s="28" customFormat="1" x14ac:dyDescent="0.2">
      <c r="A4444" s="43">
        <v>412100</v>
      </c>
      <c r="B4444" s="44" t="s">
        <v>361</v>
      </c>
      <c r="C4444" s="53">
        <v>45000</v>
      </c>
      <c r="D4444" s="45">
        <v>62000</v>
      </c>
      <c r="E4444" s="53">
        <v>0</v>
      </c>
      <c r="F4444" s="148">
        <f t="shared" si="1750"/>
        <v>137.77777777777777</v>
      </c>
    </row>
    <row r="4445" spans="1:6" s="28" customFormat="1" ht="40.5" x14ac:dyDescent="0.2">
      <c r="A4445" s="43">
        <v>412200</v>
      </c>
      <c r="B4445" s="44" t="s">
        <v>488</v>
      </c>
      <c r="C4445" s="53">
        <v>14000</v>
      </c>
      <c r="D4445" s="45">
        <v>15500</v>
      </c>
      <c r="E4445" s="53">
        <v>0</v>
      </c>
      <c r="F4445" s="148">
        <f t="shared" si="1750"/>
        <v>110.71428571428572</v>
      </c>
    </row>
    <row r="4446" spans="1:6" s="28" customFormat="1" x14ac:dyDescent="0.2">
      <c r="A4446" s="43">
        <v>412300</v>
      </c>
      <c r="B4446" s="44" t="s">
        <v>362</v>
      </c>
      <c r="C4446" s="53">
        <v>5300</v>
      </c>
      <c r="D4446" s="45">
        <v>4500</v>
      </c>
      <c r="E4446" s="53">
        <v>0</v>
      </c>
      <c r="F4446" s="148">
        <f t="shared" si="1750"/>
        <v>84.905660377358487</v>
      </c>
    </row>
    <row r="4447" spans="1:6" s="28" customFormat="1" x14ac:dyDescent="0.2">
      <c r="A4447" s="43">
        <v>412400</v>
      </c>
      <c r="B4447" s="44" t="s">
        <v>363</v>
      </c>
      <c r="C4447" s="53">
        <v>25000</v>
      </c>
      <c r="D4447" s="45">
        <v>25000</v>
      </c>
      <c r="E4447" s="53">
        <v>0</v>
      </c>
      <c r="F4447" s="148">
        <f t="shared" si="1750"/>
        <v>100</v>
      </c>
    </row>
    <row r="4448" spans="1:6" s="28" customFormat="1" x14ac:dyDescent="0.2">
      <c r="A4448" s="43">
        <v>412500</v>
      </c>
      <c r="B4448" s="44" t="s">
        <v>364</v>
      </c>
      <c r="C4448" s="53">
        <v>2500</v>
      </c>
      <c r="D4448" s="45">
        <v>2500</v>
      </c>
      <c r="E4448" s="53">
        <v>0</v>
      </c>
      <c r="F4448" s="148">
        <f t="shared" si="1750"/>
        <v>100</v>
      </c>
    </row>
    <row r="4449" spans="1:6" s="28" customFormat="1" x14ac:dyDescent="0.2">
      <c r="A4449" s="43">
        <v>412600</v>
      </c>
      <c r="B4449" s="44" t="s">
        <v>489</v>
      </c>
      <c r="C4449" s="53">
        <v>9000</v>
      </c>
      <c r="D4449" s="45">
        <v>9000</v>
      </c>
      <c r="E4449" s="53">
        <v>0</v>
      </c>
      <c r="F4449" s="148">
        <f t="shared" si="1750"/>
        <v>100</v>
      </c>
    </row>
    <row r="4450" spans="1:6" s="28" customFormat="1" x14ac:dyDescent="0.2">
      <c r="A4450" s="43">
        <v>412700</v>
      </c>
      <c r="B4450" s="44" t="s">
        <v>476</v>
      </c>
      <c r="C4450" s="53">
        <v>10000</v>
      </c>
      <c r="D4450" s="45">
        <v>7700</v>
      </c>
      <c r="E4450" s="53">
        <v>0</v>
      </c>
      <c r="F4450" s="148">
        <f t="shared" si="1750"/>
        <v>77</v>
      </c>
    </row>
    <row r="4451" spans="1:6" s="28" customFormat="1" x14ac:dyDescent="0.2">
      <c r="A4451" s="43">
        <v>412900</v>
      </c>
      <c r="B4451" s="48" t="s">
        <v>888</v>
      </c>
      <c r="C4451" s="53">
        <v>1500</v>
      </c>
      <c r="D4451" s="45">
        <v>1500</v>
      </c>
      <c r="E4451" s="53">
        <v>0</v>
      </c>
      <c r="F4451" s="148">
        <f t="shared" si="1750"/>
        <v>100</v>
      </c>
    </row>
    <row r="4452" spans="1:6" s="28" customFormat="1" x14ac:dyDescent="0.2">
      <c r="A4452" s="43">
        <v>412900</v>
      </c>
      <c r="B4452" s="48" t="s">
        <v>703</v>
      </c>
      <c r="C4452" s="53">
        <v>13500.000000000004</v>
      </c>
      <c r="D4452" s="45">
        <v>12700</v>
      </c>
      <c r="E4452" s="53">
        <v>0</v>
      </c>
      <c r="F4452" s="148">
        <f t="shared" si="1750"/>
        <v>94.074074074074048</v>
      </c>
    </row>
    <row r="4453" spans="1:6" s="28" customFormat="1" x14ac:dyDescent="0.2">
      <c r="A4453" s="43">
        <v>412900</v>
      </c>
      <c r="B4453" s="48" t="s">
        <v>721</v>
      </c>
      <c r="C4453" s="53">
        <v>1900</v>
      </c>
      <c r="D4453" s="45">
        <v>500</v>
      </c>
      <c r="E4453" s="53">
        <v>0</v>
      </c>
      <c r="F4453" s="148">
        <f t="shared" si="1750"/>
        <v>26.315789473684209</v>
      </c>
    </row>
    <row r="4454" spans="1:6" s="28" customFormat="1" x14ac:dyDescent="0.2">
      <c r="A4454" s="43">
        <v>412900</v>
      </c>
      <c r="B4454" s="48" t="s">
        <v>722</v>
      </c>
      <c r="C4454" s="53">
        <v>300</v>
      </c>
      <c r="D4454" s="45">
        <v>300</v>
      </c>
      <c r="E4454" s="53">
        <v>0</v>
      </c>
      <c r="F4454" s="148">
        <f t="shared" si="1750"/>
        <v>100</v>
      </c>
    </row>
    <row r="4455" spans="1:6" s="28" customFormat="1" x14ac:dyDescent="0.2">
      <c r="A4455" s="43">
        <v>412900</v>
      </c>
      <c r="B4455" s="48" t="s">
        <v>723</v>
      </c>
      <c r="C4455" s="53">
        <v>900</v>
      </c>
      <c r="D4455" s="45">
        <v>900</v>
      </c>
      <c r="E4455" s="53">
        <v>0</v>
      </c>
      <c r="F4455" s="148">
        <f t="shared" si="1750"/>
        <v>100</v>
      </c>
    </row>
    <row r="4456" spans="1:6" s="28" customFormat="1" x14ac:dyDescent="0.2">
      <c r="A4456" s="43">
        <v>412900</v>
      </c>
      <c r="B4456" s="48" t="s">
        <v>714</v>
      </c>
      <c r="C4456" s="53">
        <v>300</v>
      </c>
      <c r="D4456" s="45">
        <v>0</v>
      </c>
      <c r="E4456" s="53">
        <v>0</v>
      </c>
      <c r="F4456" s="148">
        <f t="shared" si="1750"/>
        <v>0</v>
      </c>
    </row>
    <row r="4457" spans="1:6" s="52" customFormat="1" x14ac:dyDescent="0.2">
      <c r="A4457" s="41">
        <v>510000</v>
      </c>
      <c r="B4457" s="46" t="s">
        <v>423</v>
      </c>
      <c r="C4457" s="62">
        <f>C4458+0+C4460</f>
        <v>12300</v>
      </c>
      <c r="D4457" s="62">
        <f>D4458+0+D4460</f>
        <v>7000</v>
      </c>
      <c r="E4457" s="62">
        <f>E4458+0+E4460</f>
        <v>0</v>
      </c>
      <c r="F4457" s="152">
        <f t="shared" si="1750"/>
        <v>56.910569105691053</v>
      </c>
    </row>
    <row r="4458" spans="1:6" s="52" customFormat="1" x14ac:dyDescent="0.2">
      <c r="A4458" s="41">
        <v>511000</v>
      </c>
      <c r="B4458" s="46" t="s">
        <v>424</v>
      </c>
      <c r="C4458" s="62">
        <f t="shared" ref="C4458" si="1757">SUM(C4459:C4459)</f>
        <v>7300</v>
      </c>
      <c r="D4458" s="62">
        <f t="shared" ref="D4458" si="1758">SUM(D4459:D4459)</f>
        <v>3000</v>
      </c>
      <c r="E4458" s="62">
        <f t="shared" ref="E4458" si="1759">SUM(E4459:E4459)</f>
        <v>0</v>
      </c>
      <c r="F4458" s="152">
        <f t="shared" si="1750"/>
        <v>41.095890410958901</v>
      </c>
    </row>
    <row r="4459" spans="1:6" s="28" customFormat="1" x14ac:dyDescent="0.2">
      <c r="A4459" s="43">
        <v>511300</v>
      </c>
      <c r="B4459" s="44" t="s">
        <v>427</v>
      </c>
      <c r="C4459" s="53">
        <v>7300</v>
      </c>
      <c r="D4459" s="45">
        <v>3000</v>
      </c>
      <c r="E4459" s="53">
        <v>0</v>
      </c>
      <c r="F4459" s="148">
        <f t="shared" si="1750"/>
        <v>41.095890410958901</v>
      </c>
    </row>
    <row r="4460" spans="1:6" s="52" customFormat="1" x14ac:dyDescent="0.2">
      <c r="A4460" s="41">
        <v>513000</v>
      </c>
      <c r="B4460" s="46" t="s">
        <v>432</v>
      </c>
      <c r="C4460" s="62">
        <f t="shared" ref="C4460" si="1760">C4461</f>
        <v>5000</v>
      </c>
      <c r="D4460" s="62">
        <f t="shared" ref="D4460" si="1761">D4461</f>
        <v>4000</v>
      </c>
      <c r="E4460" s="62">
        <f t="shared" ref="E4460" si="1762">E4461</f>
        <v>0</v>
      </c>
      <c r="F4460" s="152">
        <f t="shared" si="1750"/>
        <v>80</v>
      </c>
    </row>
    <row r="4461" spans="1:6" s="28" customFormat="1" x14ac:dyDescent="0.2">
      <c r="A4461" s="43">
        <v>513700</v>
      </c>
      <c r="B4461" s="44" t="s">
        <v>726</v>
      </c>
      <c r="C4461" s="53">
        <v>5000</v>
      </c>
      <c r="D4461" s="45">
        <v>4000</v>
      </c>
      <c r="E4461" s="53">
        <v>0</v>
      </c>
      <c r="F4461" s="148">
        <f t="shared" si="1750"/>
        <v>80</v>
      </c>
    </row>
    <row r="4462" spans="1:6" s="52" customFormat="1" x14ac:dyDescent="0.2">
      <c r="A4462" s="41">
        <v>630000</v>
      </c>
      <c r="B4462" s="46" t="s">
        <v>464</v>
      </c>
      <c r="C4462" s="62">
        <f>0+C4463</f>
        <v>23500</v>
      </c>
      <c r="D4462" s="62">
        <f>0+D4463</f>
        <v>8500</v>
      </c>
      <c r="E4462" s="62">
        <f>0+E4463</f>
        <v>0</v>
      </c>
      <c r="F4462" s="152">
        <f t="shared" si="1750"/>
        <v>36.170212765957451</v>
      </c>
    </row>
    <row r="4463" spans="1:6" s="52" customFormat="1" x14ac:dyDescent="0.2">
      <c r="A4463" s="41">
        <v>638000</v>
      </c>
      <c r="B4463" s="46" t="s">
        <v>397</v>
      </c>
      <c r="C4463" s="62">
        <f t="shared" ref="C4463" si="1763">C4464</f>
        <v>23500</v>
      </c>
      <c r="D4463" s="62">
        <f t="shared" ref="D4463" si="1764">D4464</f>
        <v>8500</v>
      </c>
      <c r="E4463" s="62">
        <f t="shared" ref="E4463" si="1765">E4464</f>
        <v>0</v>
      </c>
      <c r="F4463" s="152">
        <f t="shared" si="1750"/>
        <v>36.170212765957451</v>
      </c>
    </row>
    <row r="4464" spans="1:6" s="28" customFormat="1" x14ac:dyDescent="0.2">
      <c r="A4464" s="43">
        <v>638100</v>
      </c>
      <c r="B4464" s="44" t="s">
        <v>469</v>
      </c>
      <c r="C4464" s="53">
        <v>23500</v>
      </c>
      <c r="D4464" s="45">
        <v>8500</v>
      </c>
      <c r="E4464" s="53">
        <v>0</v>
      </c>
      <c r="F4464" s="148">
        <f t="shared" si="1750"/>
        <v>36.170212765957451</v>
      </c>
    </row>
    <row r="4465" spans="1:6" s="95" customFormat="1" x14ac:dyDescent="0.2">
      <c r="A4465" s="86"/>
      <c r="B4465" s="87" t="s">
        <v>646</v>
      </c>
      <c r="C4465" s="81">
        <f>C4437+C4457+C4462</f>
        <v>599700</v>
      </c>
      <c r="D4465" s="81">
        <f>D4437+D4457+D4462</f>
        <v>644200</v>
      </c>
      <c r="E4465" s="81">
        <f>E4437+E4457+E4462</f>
        <v>0</v>
      </c>
      <c r="F4465" s="153">
        <f t="shared" si="1750"/>
        <v>107.42037685509422</v>
      </c>
    </row>
    <row r="4466" spans="1:6" s="52" customFormat="1" x14ac:dyDescent="0.2">
      <c r="A4466" s="61"/>
      <c r="B4466" s="39"/>
      <c r="C4466" s="62"/>
      <c r="D4466" s="62"/>
      <c r="E4466" s="62"/>
      <c r="F4466" s="149"/>
    </row>
    <row r="4467" spans="1:6" s="52" customFormat="1" x14ac:dyDescent="0.2">
      <c r="A4467" s="61"/>
      <c r="B4467" s="39"/>
      <c r="C4467" s="62"/>
      <c r="D4467" s="62"/>
      <c r="E4467" s="62"/>
      <c r="F4467" s="149"/>
    </row>
    <row r="4468" spans="1:6" s="28" customFormat="1" x14ac:dyDescent="0.2">
      <c r="A4468" s="43" t="s">
        <v>1010</v>
      </c>
      <c r="B4468" s="46"/>
      <c r="C4468" s="45"/>
      <c r="D4468" s="45"/>
      <c r="E4468" s="45"/>
      <c r="F4468" s="147"/>
    </row>
    <row r="4469" spans="1:6" s="28" customFormat="1" x14ac:dyDescent="0.2">
      <c r="A4469" s="43" t="s">
        <v>661</v>
      </c>
      <c r="B4469" s="46"/>
      <c r="C4469" s="45"/>
      <c r="D4469" s="45"/>
      <c r="E4469" s="45"/>
      <c r="F4469" s="147"/>
    </row>
    <row r="4470" spans="1:6" s="28" customFormat="1" x14ac:dyDescent="0.2">
      <c r="A4470" s="43" t="s">
        <v>538</v>
      </c>
      <c r="B4470" s="46"/>
      <c r="C4470" s="45"/>
      <c r="D4470" s="45"/>
      <c r="E4470" s="45"/>
      <c r="F4470" s="147"/>
    </row>
    <row r="4471" spans="1:6" s="28" customFormat="1" x14ac:dyDescent="0.2">
      <c r="A4471" s="43" t="s">
        <v>588</v>
      </c>
      <c r="B4471" s="46"/>
      <c r="C4471" s="45"/>
      <c r="D4471" s="45"/>
      <c r="E4471" s="45"/>
      <c r="F4471" s="147"/>
    </row>
    <row r="4472" spans="1:6" s="28" customFormat="1" x14ac:dyDescent="0.2">
      <c r="A4472" s="43"/>
      <c r="B4472" s="72"/>
      <c r="C4472" s="62"/>
      <c r="D4472" s="62"/>
      <c r="E4472" s="62"/>
      <c r="F4472" s="149"/>
    </row>
    <row r="4473" spans="1:6" s="28" customFormat="1" x14ac:dyDescent="0.2">
      <c r="A4473" s="41">
        <v>410000</v>
      </c>
      <c r="B4473" s="42" t="s">
        <v>357</v>
      </c>
      <c r="C4473" s="40">
        <f>C4474+C4479+C4496+C4494</f>
        <v>18430600</v>
      </c>
      <c r="D4473" s="40">
        <f>D4474+D4479+D4496+D4494</f>
        <v>8189300</v>
      </c>
      <c r="E4473" s="40">
        <f>E4474+E4479+E4496+E4494</f>
        <v>0</v>
      </c>
      <c r="F4473" s="152">
        <f t="shared" ref="F4473:F4513" si="1766">D4473/C4473*100</f>
        <v>44.43317092227057</v>
      </c>
    </row>
    <row r="4474" spans="1:6" s="28" customFormat="1" x14ac:dyDescent="0.2">
      <c r="A4474" s="41">
        <v>411000</v>
      </c>
      <c r="B4474" s="42" t="s">
        <v>474</v>
      </c>
      <c r="C4474" s="40">
        <f t="shared" ref="C4474" si="1767">SUM(C4475:C4478)</f>
        <v>3228000</v>
      </c>
      <c r="D4474" s="40">
        <f t="shared" ref="D4474" si="1768">SUM(D4475:D4478)</f>
        <v>3438800</v>
      </c>
      <c r="E4474" s="40">
        <f t="shared" ref="E4474" si="1769">SUM(E4475:E4478)</f>
        <v>0</v>
      </c>
      <c r="F4474" s="152">
        <f t="shared" si="1766"/>
        <v>106.53035935563817</v>
      </c>
    </row>
    <row r="4475" spans="1:6" s="28" customFormat="1" x14ac:dyDescent="0.2">
      <c r="A4475" s="43">
        <v>411100</v>
      </c>
      <c r="B4475" s="44" t="s">
        <v>358</v>
      </c>
      <c r="C4475" s="53">
        <v>2950000</v>
      </c>
      <c r="D4475" s="45">
        <v>3140000</v>
      </c>
      <c r="E4475" s="53">
        <v>0</v>
      </c>
      <c r="F4475" s="148">
        <f t="shared" si="1766"/>
        <v>106.4406779661017</v>
      </c>
    </row>
    <row r="4476" spans="1:6" s="28" customFormat="1" ht="40.5" x14ac:dyDescent="0.2">
      <c r="A4476" s="43">
        <v>411200</v>
      </c>
      <c r="B4476" s="44" t="s">
        <v>487</v>
      </c>
      <c r="C4476" s="53">
        <v>170000</v>
      </c>
      <c r="D4476" s="45">
        <f>90000+74800</f>
        <v>164800</v>
      </c>
      <c r="E4476" s="53">
        <v>0</v>
      </c>
      <c r="F4476" s="148">
        <f t="shared" si="1766"/>
        <v>96.941176470588232</v>
      </c>
    </row>
    <row r="4477" spans="1:6" s="28" customFormat="1" ht="40.5" x14ac:dyDescent="0.2">
      <c r="A4477" s="43">
        <v>411300</v>
      </c>
      <c r="B4477" s="44" t="s">
        <v>359</v>
      </c>
      <c r="C4477" s="53">
        <v>69000</v>
      </c>
      <c r="D4477" s="45">
        <f>44500+44500</f>
        <v>89000</v>
      </c>
      <c r="E4477" s="53">
        <v>0</v>
      </c>
      <c r="F4477" s="148">
        <f t="shared" si="1766"/>
        <v>128.98550724637681</v>
      </c>
    </row>
    <row r="4478" spans="1:6" s="28" customFormat="1" x14ac:dyDescent="0.2">
      <c r="A4478" s="43">
        <v>411400</v>
      </c>
      <c r="B4478" s="44" t="s">
        <v>360</v>
      </c>
      <c r="C4478" s="53">
        <v>39000</v>
      </c>
      <c r="D4478" s="45">
        <f>18500+26500</f>
        <v>45000</v>
      </c>
      <c r="E4478" s="53">
        <v>0</v>
      </c>
      <c r="F4478" s="148">
        <f t="shared" si="1766"/>
        <v>115.38461538461537</v>
      </c>
    </row>
    <row r="4479" spans="1:6" s="28" customFormat="1" x14ac:dyDescent="0.2">
      <c r="A4479" s="41">
        <v>412000</v>
      </c>
      <c r="B4479" s="46" t="s">
        <v>479</v>
      </c>
      <c r="C4479" s="40">
        <f>SUM(C4480:C4493)</f>
        <v>475300</v>
      </c>
      <c r="D4479" s="40">
        <f>SUM(D4480:D4493)</f>
        <v>405500</v>
      </c>
      <c r="E4479" s="40">
        <f>SUM(E4480:E4493)</f>
        <v>0</v>
      </c>
      <c r="F4479" s="152">
        <f t="shared" si="1766"/>
        <v>85.314538186408583</v>
      </c>
    </row>
    <row r="4480" spans="1:6" s="28" customFormat="1" x14ac:dyDescent="0.2">
      <c r="A4480" s="51">
        <v>412100</v>
      </c>
      <c r="B4480" s="44" t="s">
        <v>361</v>
      </c>
      <c r="C4480" s="53">
        <v>87000</v>
      </c>
      <c r="D4480" s="45">
        <v>0</v>
      </c>
      <c r="E4480" s="53">
        <v>0</v>
      </c>
      <c r="F4480" s="148">
        <f t="shared" si="1766"/>
        <v>0</v>
      </c>
    </row>
    <row r="4481" spans="1:6" s="28" customFormat="1" ht="40.5" x14ac:dyDescent="0.2">
      <c r="A4481" s="43">
        <v>412200</v>
      </c>
      <c r="B4481" s="44" t="s">
        <v>488</v>
      </c>
      <c r="C4481" s="53">
        <v>31500</v>
      </c>
      <c r="D4481" s="45">
        <v>33000</v>
      </c>
      <c r="E4481" s="53">
        <v>0</v>
      </c>
      <c r="F4481" s="148">
        <f t="shared" si="1766"/>
        <v>104.76190476190477</v>
      </c>
    </row>
    <row r="4482" spans="1:6" s="28" customFormat="1" x14ac:dyDescent="0.2">
      <c r="A4482" s="43">
        <v>412300</v>
      </c>
      <c r="B4482" s="44" t="s">
        <v>362</v>
      </c>
      <c r="C4482" s="53">
        <v>12000</v>
      </c>
      <c r="D4482" s="45">
        <v>13000</v>
      </c>
      <c r="E4482" s="53">
        <v>0</v>
      </c>
      <c r="F4482" s="148">
        <f t="shared" si="1766"/>
        <v>108.33333333333333</v>
      </c>
    </row>
    <row r="4483" spans="1:6" s="28" customFormat="1" x14ac:dyDescent="0.2">
      <c r="A4483" s="43">
        <v>412500</v>
      </c>
      <c r="B4483" s="44" t="s">
        <v>364</v>
      </c>
      <c r="C4483" s="53">
        <v>29000</v>
      </c>
      <c r="D4483" s="45">
        <v>32000</v>
      </c>
      <c r="E4483" s="53">
        <v>0</v>
      </c>
      <c r="F4483" s="148">
        <f t="shared" si="1766"/>
        <v>110.34482758620689</v>
      </c>
    </row>
    <row r="4484" spans="1:6" s="28" customFormat="1" x14ac:dyDescent="0.2">
      <c r="A4484" s="43">
        <v>412600</v>
      </c>
      <c r="B4484" s="44" t="s">
        <v>489</v>
      </c>
      <c r="C4484" s="53">
        <v>83000.000000000015</v>
      </c>
      <c r="D4484" s="45">
        <v>85000</v>
      </c>
      <c r="E4484" s="53">
        <v>0</v>
      </c>
      <c r="F4484" s="148">
        <f t="shared" si="1766"/>
        <v>102.40963855421685</v>
      </c>
    </row>
    <row r="4485" spans="1:6" s="28" customFormat="1" x14ac:dyDescent="0.2">
      <c r="A4485" s="43">
        <v>412700</v>
      </c>
      <c r="B4485" s="44" t="s">
        <v>476</v>
      </c>
      <c r="C4485" s="53">
        <v>65299.999999999993</v>
      </c>
      <c r="D4485" s="45">
        <v>75000</v>
      </c>
      <c r="E4485" s="53">
        <v>0</v>
      </c>
      <c r="F4485" s="148">
        <f t="shared" si="1766"/>
        <v>114.85451761102605</v>
      </c>
    </row>
    <row r="4486" spans="1:6" s="28" customFormat="1" x14ac:dyDescent="0.2">
      <c r="A4486" s="43">
        <v>412900</v>
      </c>
      <c r="B4486" s="48" t="s">
        <v>888</v>
      </c>
      <c r="C4486" s="53">
        <v>500</v>
      </c>
      <c r="D4486" s="45">
        <v>500</v>
      </c>
      <c r="E4486" s="53">
        <v>0</v>
      </c>
      <c r="F4486" s="148">
        <f t="shared" si="1766"/>
        <v>100</v>
      </c>
    </row>
    <row r="4487" spans="1:6" s="28" customFormat="1" x14ac:dyDescent="0.2">
      <c r="A4487" s="43">
        <v>412900</v>
      </c>
      <c r="B4487" s="48" t="s">
        <v>703</v>
      </c>
      <c r="C4487" s="53">
        <v>10000</v>
      </c>
      <c r="D4487" s="45">
        <v>10000</v>
      </c>
      <c r="E4487" s="53">
        <v>0</v>
      </c>
      <c r="F4487" s="148">
        <f t="shared" si="1766"/>
        <v>100</v>
      </c>
    </row>
    <row r="4488" spans="1:6" s="28" customFormat="1" x14ac:dyDescent="0.2">
      <c r="A4488" s="43">
        <v>412900</v>
      </c>
      <c r="B4488" s="48" t="s">
        <v>721</v>
      </c>
      <c r="C4488" s="53">
        <v>4000</v>
      </c>
      <c r="D4488" s="45">
        <v>4000</v>
      </c>
      <c r="E4488" s="53">
        <v>0</v>
      </c>
      <c r="F4488" s="148">
        <f t="shared" si="1766"/>
        <v>100</v>
      </c>
    </row>
    <row r="4489" spans="1:6" s="28" customFormat="1" x14ac:dyDescent="0.2">
      <c r="A4489" s="43">
        <v>412900</v>
      </c>
      <c r="B4489" s="48" t="s">
        <v>722</v>
      </c>
      <c r="C4489" s="53">
        <v>6000</v>
      </c>
      <c r="D4489" s="45">
        <v>6000</v>
      </c>
      <c r="E4489" s="53">
        <v>0</v>
      </c>
      <c r="F4489" s="148">
        <f t="shared" si="1766"/>
        <v>100</v>
      </c>
    </row>
    <row r="4490" spans="1:6" s="28" customFormat="1" x14ac:dyDescent="0.2">
      <c r="A4490" s="43">
        <v>412900</v>
      </c>
      <c r="B4490" s="48" t="s">
        <v>723</v>
      </c>
      <c r="C4490" s="53">
        <v>7000</v>
      </c>
      <c r="D4490" s="45">
        <v>7000</v>
      </c>
      <c r="E4490" s="53">
        <v>0</v>
      </c>
      <c r="F4490" s="148">
        <f t="shared" si="1766"/>
        <v>100</v>
      </c>
    </row>
    <row r="4491" spans="1:6" s="28" customFormat="1" x14ac:dyDescent="0.2">
      <c r="A4491" s="43">
        <v>412900</v>
      </c>
      <c r="B4491" s="44" t="s">
        <v>1011</v>
      </c>
      <c r="C4491" s="53">
        <v>100000.00000000003</v>
      </c>
      <c r="D4491" s="45">
        <v>100000</v>
      </c>
      <c r="E4491" s="53">
        <v>0</v>
      </c>
      <c r="F4491" s="148">
        <f t="shared" si="1766"/>
        <v>99.999999999999972</v>
      </c>
    </row>
    <row r="4492" spans="1:6" s="28" customFormat="1" x14ac:dyDescent="0.2">
      <c r="A4492" s="43">
        <v>412900</v>
      </c>
      <c r="B4492" s="44" t="s">
        <v>807</v>
      </c>
      <c r="C4492" s="53">
        <v>20000</v>
      </c>
      <c r="D4492" s="45">
        <v>20000</v>
      </c>
      <c r="E4492" s="53">
        <v>0</v>
      </c>
      <c r="F4492" s="148">
        <f t="shared" si="1766"/>
        <v>100</v>
      </c>
    </row>
    <row r="4493" spans="1:6" s="28" customFormat="1" x14ac:dyDescent="0.2">
      <c r="A4493" s="43">
        <v>412900</v>
      </c>
      <c r="B4493" s="44" t="s">
        <v>808</v>
      </c>
      <c r="C4493" s="53">
        <v>20000</v>
      </c>
      <c r="D4493" s="45">
        <v>20000</v>
      </c>
      <c r="E4493" s="53">
        <v>0</v>
      </c>
      <c r="F4493" s="148">
        <f t="shared" si="1766"/>
        <v>100</v>
      </c>
    </row>
    <row r="4494" spans="1:6" s="50" customFormat="1" x14ac:dyDescent="0.2">
      <c r="A4494" s="41">
        <v>414000</v>
      </c>
      <c r="B4494" s="46" t="s">
        <v>374</v>
      </c>
      <c r="C4494" s="40">
        <f>SUM(C4495:C4495)</f>
        <v>13852300</v>
      </c>
      <c r="D4494" s="40">
        <f>SUM(D4495:D4495)</f>
        <v>3470000</v>
      </c>
      <c r="E4494" s="40">
        <f>SUM(E4495:E4495)</f>
        <v>0</v>
      </c>
      <c r="F4494" s="152">
        <f t="shared" si="1766"/>
        <v>25.049991698129553</v>
      </c>
    </row>
    <row r="4495" spans="1:6" s="28" customFormat="1" x14ac:dyDescent="0.2">
      <c r="A4495" s="43">
        <v>414100</v>
      </c>
      <c r="B4495" s="44" t="s">
        <v>809</v>
      </c>
      <c r="C4495" s="53">
        <v>13852300</v>
      </c>
      <c r="D4495" s="45">
        <v>3470000</v>
      </c>
      <c r="E4495" s="53">
        <v>0</v>
      </c>
      <c r="F4495" s="148">
        <f t="shared" si="1766"/>
        <v>25.049991698129553</v>
      </c>
    </row>
    <row r="4496" spans="1:6" s="28" customFormat="1" x14ac:dyDescent="0.2">
      <c r="A4496" s="41">
        <v>415000</v>
      </c>
      <c r="B4496" s="46" t="s">
        <v>319</v>
      </c>
      <c r="C4496" s="40">
        <f>SUM(C4497:C4498)</f>
        <v>874999.99999999965</v>
      </c>
      <c r="D4496" s="40">
        <f>SUM(D4497:D4498)</f>
        <v>875000</v>
      </c>
      <c r="E4496" s="40">
        <f>SUM(E4497:E4498)</f>
        <v>0</v>
      </c>
      <c r="F4496" s="152">
        <f t="shared" si="1766"/>
        <v>100.00000000000004</v>
      </c>
    </row>
    <row r="4497" spans="1:6" s="28" customFormat="1" x14ac:dyDescent="0.2">
      <c r="A4497" s="43">
        <v>415200</v>
      </c>
      <c r="B4497" s="44" t="s">
        <v>810</v>
      </c>
      <c r="C4497" s="53">
        <v>849999.99999999965</v>
      </c>
      <c r="D4497" s="45">
        <v>850000</v>
      </c>
      <c r="E4497" s="53">
        <v>0</v>
      </c>
      <c r="F4497" s="148">
        <f t="shared" si="1766"/>
        <v>100.00000000000004</v>
      </c>
    </row>
    <row r="4498" spans="1:6" s="28" customFormat="1" x14ac:dyDescent="0.2">
      <c r="A4498" s="43">
        <v>415200</v>
      </c>
      <c r="B4498" s="44" t="s">
        <v>1012</v>
      </c>
      <c r="C4498" s="53">
        <v>25000</v>
      </c>
      <c r="D4498" s="45">
        <v>25000</v>
      </c>
      <c r="E4498" s="53">
        <v>0</v>
      </c>
      <c r="F4498" s="148">
        <f t="shared" si="1766"/>
        <v>100</v>
      </c>
    </row>
    <row r="4499" spans="1:6" s="28" customFormat="1" x14ac:dyDescent="0.2">
      <c r="A4499" s="41">
        <v>480000</v>
      </c>
      <c r="B4499" s="46" t="s">
        <v>419</v>
      </c>
      <c r="C4499" s="40">
        <f>C4500+0</f>
        <v>1269100</v>
      </c>
      <c r="D4499" s="40">
        <f>D4500+0</f>
        <v>2469100</v>
      </c>
      <c r="E4499" s="40">
        <f>E4500+0</f>
        <v>0</v>
      </c>
      <c r="F4499" s="152">
        <f t="shared" si="1766"/>
        <v>194.55519659601293</v>
      </c>
    </row>
    <row r="4500" spans="1:6" s="28" customFormat="1" x14ac:dyDescent="0.2">
      <c r="A4500" s="41">
        <v>488000</v>
      </c>
      <c r="B4500" s="46" t="s">
        <v>373</v>
      </c>
      <c r="C4500" s="40">
        <f>SUM(C4501:C4502)</f>
        <v>1269100</v>
      </c>
      <c r="D4500" s="40">
        <f>SUM(D4501:D4502)</f>
        <v>2469100</v>
      </c>
      <c r="E4500" s="40">
        <f>SUM(E4501:E4502)</f>
        <v>0</v>
      </c>
      <c r="F4500" s="152">
        <f t="shared" si="1766"/>
        <v>194.55519659601293</v>
      </c>
    </row>
    <row r="4501" spans="1:6" s="28" customFormat="1" x14ac:dyDescent="0.2">
      <c r="A4501" s="43">
        <v>488100</v>
      </c>
      <c r="B4501" s="44" t="s">
        <v>872</v>
      </c>
      <c r="C4501" s="53">
        <v>469099.99999999988</v>
      </c>
      <c r="D4501" s="45">
        <v>469100</v>
      </c>
      <c r="E4501" s="53">
        <v>0</v>
      </c>
      <c r="F4501" s="148">
        <f t="shared" si="1766"/>
        <v>100.00000000000003</v>
      </c>
    </row>
    <row r="4502" spans="1:6" s="28" customFormat="1" x14ac:dyDescent="0.2">
      <c r="A4502" s="43">
        <v>488100</v>
      </c>
      <c r="B4502" s="44" t="s">
        <v>873</v>
      </c>
      <c r="C4502" s="53">
        <v>800000</v>
      </c>
      <c r="D4502" s="45">
        <v>2000000</v>
      </c>
      <c r="E4502" s="53">
        <v>0</v>
      </c>
      <c r="F4502" s="148">
        <f t="shared" si="1766"/>
        <v>250</v>
      </c>
    </row>
    <row r="4503" spans="1:6" s="28" customFormat="1" x14ac:dyDescent="0.2">
      <c r="A4503" s="41">
        <v>510000</v>
      </c>
      <c r="B4503" s="46" t="s">
        <v>423</v>
      </c>
      <c r="C4503" s="40">
        <f>C4504+C4506</f>
        <v>15000.000000000002</v>
      </c>
      <c r="D4503" s="40">
        <f>D4504+D4506</f>
        <v>19000</v>
      </c>
      <c r="E4503" s="40">
        <f>E4504+E4506</f>
        <v>0</v>
      </c>
      <c r="F4503" s="152">
        <f t="shared" si="1766"/>
        <v>126.66666666666666</v>
      </c>
    </row>
    <row r="4504" spans="1:6" s="28" customFormat="1" x14ac:dyDescent="0.2">
      <c r="A4504" s="41">
        <v>511000</v>
      </c>
      <c r="B4504" s="46" t="s">
        <v>424</v>
      </c>
      <c r="C4504" s="40">
        <f>SUM(C4505:C4505)</f>
        <v>10000.000000000002</v>
      </c>
      <c r="D4504" s="40">
        <f>SUM(D4505:D4505)</f>
        <v>12000</v>
      </c>
      <c r="E4504" s="40">
        <f>SUM(E4505:E4505)</f>
        <v>0</v>
      </c>
      <c r="F4504" s="152">
        <f t="shared" si="1766"/>
        <v>119.99999999999997</v>
      </c>
    </row>
    <row r="4505" spans="1:6" s="28" customFormat="1" x14ac:dyDescent="0.2">
      <c r="A4505" s="43">
        <v>511300</v>
      </c>
      <c r="B4505" s="44" t="s">
        <v>427</v>
      </c>
      <c r="C4505" s="53">
        <v>10000.000000000002</v>
      </c>
      <c r="D4505" s="45">
        <v>12000</v>
      </c>
      <c r="E4505" s="53">
        <v>0</v>
      </c>
      <c r="F4505" s="148">
        <f t="shared" si="1766"/>
        <v>119.99999999999997</v>
      </c>
    </row>
    <row r="4506" spans="1:6" s="28" customFormat="1" x14ac:dyDescent="0.2">
      <c r="A4506" s="41">
        <v>516000</v>
      </c>
      <c r="B4506" s="46" t="s">
        <v>434</v>
      </c>
      <c r="C4506" s="40">
        <f t="shared" ref="C4506" si="1770">SUM(C4507)</f>
        <v>5000</v>
      </c>
      <c r="D4506" s="40">
        <f>SUM(D4507)</f>
        <v>7000</v>
      </c>
      <c r="E4506" s="40">
        <f t="shared" ref="E4506" si="1771">SUM(E4507)</f>
        <v>0</v>
      </c>
      <c r="F4506" s="152">
        <f t="shared" si="1766"/>
        <v>140</v>
      </c>
    </row>
    <row r="4507" spans="1:6" s="28" customFormat="1" x14ac:dyDescent="0.2">
      <c r="A4507" s="43">
        <v>516100</v>
      </c>
      <c r="B4507" s="44" t="s">
        <v>434</v>
      </c>
      <c r="C4507" s="53">
        <v>5000</v>
      </c>
      <c r="D4507" s="45">
        <v>7000</v>
      </c>
      <c r="E4507" s="53">
        <v>0</v>
      </c>
      <c r="F4507" s="148">
        <f t="shared" si="1766"/>
        <v>140</v>
      </c>
    </row>
    <row r="4508" spans="1:6" s="50" customFormat="1" x14ac:dyDescent="0.2">
      <c r="A4508" s="41">
        <v>630000</v>
      </c>
      <c r="B4508" s="46" t="s">
        <v>464</v>
      </c>
      <c r="C4508" s="40">
        <f>C4509+C4511</f>
        <v>10681200</v>
      </c>
      <c r="D4508" s="40">
        <f>D4509+D4511</f>
        <v>24206000</v>
      </c>
      <c r="E4508" s="40">
        <f>E4509+E4511</f>
        <v>0</v>
      </c>
      <c r="F4508" s="152">
        <f t="shared" si="1766"/>
        <v>226.62247687525746</v>
      </c>
    </row>
    <row r="4509" spans="1:6" s="50" customFormat="1" x14ac:dyDescent="0.2">
      <c r="A4509" s="41">
        <v>631000</v>
      </c>
      <c r="B4509" s="46" t="s">
        <v>396</v>
      </c>
      <c r="C4509" s="40">
        <f>SUM(C4510:C4510)</f>
        <v>10546000</v>
      </c>
      <c r="D4509" s="40">
        <f>SUM(D4510:D4510)</f>
        <v>24110000</v>
      </c>
      <c r="E4509" s="40">
        <f>SUM(E4510:E4510)</f>
        <v>0</v>
      </c>
      <c r="F4509" s="152">
        <f t="shared" si="1766"/>
        <v>228.61748530248437</v>
      </c>
    </row>
    <row r="4510" spans="1:6" s="28" customFormat="1" x14ac:dyDescent="0.2">
      <c r="A4510" s="43">
        <v>631900</v>
      </c>
      <c r="B4510" s="44" t="s">
        <v>456</v>
      </c>
      <c r="C4510" s="53">
        <v>10546000</v>
      </c>
      <c r="D4510" s="45">
        <v>24110000</v>
      </c>
      <c r="E4510" s="53">
        <v>0</v>
      </c>
      <c r="F4510" s="148">
        <f t="shared" si="1766"/>
        <v>228.61748530248437</v>
      </c>
    </row>
    <row r="4511" spans="1:6" s="50" customFormat="1" x14ac:dyDescent="0.2">
      <c r="A4511" s="41">
        <v>638000</v>
      </c>
      <c r="B4511" s="46" t="s">
        <v>397</v>
      </c>
      <c r="C4511" s="40">
        <f t="shared" ref="C4511" si="1772">C4512</f>
        <v>135200</v>
      </c>
      <c r="D4511" s="40">
        <f>D4512</f>
        <v>96000</v>
      </c>
      <c r="E4511" s="40">
        <f t="shared" ref="E4511" si="1773">E4512</f>
        <v>0</v>
      </c>
      <c r="F4511" s="152">
        <f t="shared" si="1766"/>
        <v>71.005917159763314</v>
      </c>
    </row>
    <row r="4512" spans="1:6" s="28" customFormat="1" x14ac:dyDescent="0.2">
      <c r="A4512" s="43">
        <v>638100</v>
      </c>
      <c r="B4512" s="44" t="s">
        <v>469</v>
      </c>
      <c r="C4512" s="53">
        <v>135200</v>
      </c>
      <c r="D4512" s="45">
        <f>32000+64000</f>
        <v>96000</v>
      </c>
      <c r="E4512" s="53">
        <v>0</v>
      </c>
      <c r="F4512" s="148">
        <f t="shared" si="1766"/>
        <v>71.005917159763314</v>
      </c>
    </row>
    <row r="4513" spans="1:6" s="28" customFormat="1" x14ac:dyDescent="0.2">
      <c r="A4513" s="82"/>
      <c r="B4513" s="76" t="s">
        <v>646</v>
      </c>
      <c r="C4513" s="80">
        <f>C4473+C4499+C4503+C4508+0</f>
        <v>30395900</v>
      </c>
      <c r="D4513" s="80">
        <f>D4473+D4499+D4503+D4508+0</f>
        <v>34883400</v>
      </c>
      <c r="E4513" s="80">
        <f>E4473+E4499+E4503+E4508+0</f>
        <v>0</v>
      </c>
      <c r="F4513" s="153">
        <f t="shared" si="1766"/>
        <v>114.76350428840732</v>
      </c>
    </row>
    <row r="4514" spans="1:6" s="28" customFormat="1" x14ac:dyDescent="0.2">
      <c r="A4514" s="43"/>
      <c r="B4514" s="44"/>
      <c r="C4514" s="45"/>
      <c r="D4514" s="45"/>
      <c r="E4514" s="45"/>
      <c r="F4514" s="147"/>
    </row>
    <row r="4515" spans="1:6" s="28" customFormat="1" x14ac:dyDescent="0.2">
      <c r="A4515" s="38"/>
      <c r="B4515" s="39"/>
      <c r="C4515" s="45"/>
      <c r="D4515" s="45"/>
      <c r="E4515" s="45"/>
      <c r="F4515" s="147"/>
    </row>
    <row r="4516" spans="1:6" s="28" customFormat="1" x14ac:dyDescent="0.2">
      <c r="A4516" s="43" t="s">
        <v>1013</v>
      </c>
      <c r="B4516" s="46"/>
      <c r="C4516" s="45"/>
      <c r="D4516" s="45"/>
      <c r="E4516" s="45"/>
      <c r="F4516" s="147"/>
    </row>
    <row r="4517" spans="1:6" s="28" customFormat="1" x14ac:dyDescent="0.2">
      <c r="A4517" s="43" t="s">
        <v>662</v>
      </c>
      <c r="B4517" s="46"/>
      <c r="C4517" s="45"/>
      <c r="D4517" s="45"/>
      <c r="E4517" s="45"/>
      <c r="F4517" s="147"/>
    </row>
    <row r="4518" spans="1:6" s="28" customFormat="1" x14ac:dyDescent="0.2">
      <c r="A4518" s="43" t="s">
        <v>540</v>
      </c>
      <c r="B4518" s="46"/>
      <c r="C4518" s="45"/>
      <c r="D4518" s="45"/>
      <c r="E4518" s="45"/>
      <c r="F4518" s="147"/>
    </row>
    <row r="4519" spans="1:6" s="28" customFormat="1" x14ac:dyDescent="0.2">
      <c r="A4519" s="43" t="s">
        <v>579</v>
      </c>
      <c r="B4519" s="46"/>
      <c r="C4519" s="45"/>
      <c r="D4519" s="45"/>
      <c r="E4519" s="45"/>
      <c r="F4519" s="147"/>
    </row>
    <row r="4520" spans="1:6" s="28" customFormat="1" x14ac:dyDescent="0.2">
      <c r="A4520" s="43"/>
      <c r="B4520" s="72"/>
      <c r="C4520" s="62"/>
      <c r="D4520" s="62"/>
      <c r="E4520" s="62"/>
      <c r="F4520" s="149"/>
    </row>
    <row r="4521" spans="1:6" s="28" customFormat="1" x14ac:dyDescent="0.2">
      <c r="A4521" s="41">
        <v>410000</v>
      </c>
      <c r="B4521" s="42" t="s">
        <v>357</v>
      </c>
      <c r="C4521" s="40">
        <f>C4522+C4527+0+0+0</f>
        <v>3247900</v>
      </c>
      <c r="D4521" s="40">
        <f>D4522+D4527+0+0+0</f>
        <v>3399300</v>
      </c>
      <c r="E4521" s="40">
        <f>E4522+E4527+0+0+0</f>
        <v>0</v>
      </c>
      <c r="F4521" s="152">
        <f t="shared" ref="F4521:F4555" si="1774">D4521/C4521*100</f>
        <v>104.66147356753595</v>
      </c>
    </row>
    <row r="4522" spans="1:6" s="28" customFormat="1" x14ac:dyDescent="0.2">
      <c r="A4522" s="41">
        <v>411000</v>
      </c>
      <c r="B4522" s="42" t="s">
        <v>474</v>
      </c>
      <c r="C4522" s="40">
        <f t="shared" ref="C4522" si="1775">SUM(C4523:C4526)</f>
        <v>2871800</v>
      </c>
      <c r="D4522" s="40">
        <f t="shared" ref="D4522" si="1776">SUM(D4523:D4526)</f>
        <v>3006200</v>
      </c>
      <c r="E4522" s="40">
        <f t="shared" ref="E4522" si="1777">SUM(E4523:E4526)</f>
        <v>0</v>
      </c>
      <c r="F4522" s="152">
        <f t="shared" si="1774"/>
        <v>104.67999164287207</v>
      </c>
    </row>
    <row r="4523" spans="1:6" s="28" customFormat="1" x14ac:dyDescent="0.2">
      <c r="A4523" s="43">
        <v>411100</v>
      </c>
      <c r="B4523" s="44" t="s">
        <v>358</v>
      </c>
      <c r="C4523" s="53">
        <v>2715000</v>
      </c>
      <c r="D4523" s="45">
        <v>2896800</v>
      </c>
      <c r="E4523" s="53">
        <v>0</v>
      </c>
      <c r="F4523" s="148">
        <f t="shared" si="1774"/>
        <v>106.69613259668509</v>
      </c>
    </row>
    <row r="4524" spans="1:6" s="28" customFormat="1" ht="40.5" x14ac:dyDescent="0.2">
      <c r="A4524" s="43">
        <v>411200</v>
      </c>
      <c r="B4524" s="44" t="s">
        <v>487</v>
      </c>
      <c r="C4524" s="53">
        <v>68399.999999999971</v>
      </c>
      <c r="D4524" s="45">
        <v>62000</v>
      </c>
      <c r="E4524" s="53">
        <v>0</v>
      </c>
      <c r="F4524" s="148">
        <f t="shared" si="1774"/>
        <v>90.643274853801202</v>
      </c>
    </row>
    <row r="4525" spans="1:6" s="28" customFormat="1" ht="40.5" x14ac:dyDescent="0.2">
      <c r="A4525" s="43">
        <v>411300</v>
      </c>
      <c r="B4525" s="44" t="s">
        <v>359</v>
      </c>
      <c r="C4525" s="53">
        <v>65900</v>
      </c>
      <c r="D4525" s="45">
        <v>21600</v>
      </c>
      <c r="E4525" s="53">
        <v>0</v>
      </c>
      <c r="F4525" s="148">
        <f t="shared" si="1774"/>
        <v>32.776934749620636</v>
      </c>
    </row>
    <row r="4526" spans="1:6" s="28" customFormat="1" x14ac:dyDescent="0.2">
      <c r="A4526" s="43">
        <v>411400</v>
      </c>
      <c r="B4526" s="44" t="s">
        <v>360</v>
      </c>
      <c r="C4526" s="53">
        <v>22500</v>
      </c>
      <c r="D4526" s="45">
        <v>25800</v>
      </c>
      <c r="E4526" s="53">
        <v>0</v>
      </c>
      <c r="F4526" s="148">
        <f t="shared" si="1774"/>
        <v>114.66666666666667</v>
      </c>
    </row>
    <row r="4527" spans="1:6" s="28" customFormat="1" x14ac:dyDescent="0.2">
      <c r="A4527" s="41">
        <v>412000</v>
      </c>
      <c r="B4527" s="46" t="s">
        <v>479</v>
      </c>
      <c r="C4527" s="40">
        <f>SUM(C4528:C4538)</f>
        <v>376100</v>
      </c>
      <c r="D4527" s="40">
        <f>SUM(D4528:D4538)</f>
        <v>393100</v>
      </c>
      <c r="E4527" s="40">
        <f>SUM(E4528:E4538)</f>
        <v>0</v>
      </c>
      <c r="F4527" s="152">
        <f t="shared" si="1774"/>
        <v>104.52007444828504</v>
      </c>
    </row>
    <row r="4528" spans="1:6" s="28" customFormat="1" x14ac:dyDescent="0.2">
      <c r="A4528" s="51">
        <v>412100</v>
      </c>
      <c r="B4528" s="44" t="s">
        <v>361</v>
      </c>
      <c r="C4528" s="53">
        <v>4700</v>
      </c>
      <c r="D4528" s="45">
        <v>4700</v>
      </c>
      <c r="E4528" s="53">
        <v>0</v>
      </c>
      <c r="F4528" s="148">
        <f t="shared" si="1774"/>
        <v>100</v>
      </c>
    </row>
    <row r="4529" spans="1:6" s="28" customFormat="1" ht="40.5" x14ac:dyDescent="0.2">
      <c r="A4529" s="43">
        <v>412200</v>
      </c>
      <c r="B4529" s="44" t="s">
        <v>488</v>
      </c>
      <c r="C4529" s="53">
        <v>44000</v>
      </c>
      <c r="D4529" s="45">
        <v>44000</v>
      </c>
      <c r="E4529" s="53">
        <v>0</v>
      </c>
      <c r="F4529" s="148">
        <f t="shared" si="1774"/>
        <v>100</v>
      </c>
    </row>
    <row r="4530" spans="1:6" s="28" customFormat="1" x14ac:dyDescent="0.2">
      <c r="A4530" s="43">
        <v>412300</v>
      </c>
      <c r="B4530" s="44" t="s">
        <v>362</v>
      </c>
      <c r="C4530" s="53">
        <v>18000</v>
      </c>
      <c r="D4530" s="45">
        <v>19000</v>
      </c>
      <c r="E4530" s="53">
        <v>0</v>
      </c>
      <c r="F4530" s="148">
        <f t="shared" si="1774"/>
        <v>105.55555555555556</v>
      </c>
    </row>
    <row r="4531" spans="1:6" s="28" customFormat="1" x14ac:dyDescent="0.2">
      <c r="A4531" s="43">
        <v>412500</v>
      </c>
      <c r="B4531" s="44" t="s">
        <v>364</v>
      </c>
      <c r="C4531" s="53">
        <v>16000</v>
      </c>
      <c r="D4531" s="45">
        <v>17000</v>
      </c>
      <c r="E4531" s="53">
        <v>0</v>
      </c>
      <c r="F4531" s="148">
        <f t="shared" si="1774"/>
        <v>106.25</v>
      </c>
    </row>
    <row r="4532" spans="1:6" s="28" customFormat="1" x14ac:dyDescent="0.2">
      <c r="A4532" s="43">
        <v>412600</v>
      </c>
      <c r="B4532" s="44" t="s">
        <v>489</v>
      </c>
      <c r="C4532" s="53">
        <v>42000</v>
      </c>
      <c r="D4532" s="45">
        <v>46000</v>
      </c>
      <c r="E4532" s="53">
        <v>0</v>
      </c>
      <c r="F4532" s="148">
        <f t="shared" si="1774"/>
        <v>109.52380952380953</v>
      </c>
    </row>
    <row r="4533" spans="1:6" s="28" customFormat="1" x14ac:dyDescent="0.2">
      <c r="A4533" s="43">
        <v>412700</v>
      </c>
      <c r="B4533" s="44" t="s">
        <v>476</v>
      </c>
      <c r="C4533" s="53">
        <v>39000</v>
      </c>
      <c r="D4533" s="45">
        <v>40000</v>
      </c>
      <c r="E4533" s="53">
        <v>0</v>
      </c>
      <c r="F4533" s="148">
        <f t="shared" si="1774"/>
        <v>102.56410256410255</v>
      </c>
    </row>
    <row r="4534" spans="1:6" s="28" customFormat="1" x14ac:dyDescent="0.2">
      <c r="A4534" s="43">
        <v>412900</v>
      </c>
      <c r="B4534" s="48" t="s">
        <v>888</v>
      </c>
      <c r="C4534" s="53">
        <v>400</v>
      </c>
      <c r="D4534" s="45">
        <v>400</v>
      </c>
      <c r="E4534" s="53">
        <v>0</v>
      </c>
      <c r="F4534" s="148">
        <f t="shared" si="1774"/>
        <v>100</v>
      </c>
    </row>
    <row r="4535" spans="1:6" s="28" customFormat="1" x14ac:dyDescent="0.2">
      <c r="A4535" s="43">
        <v>412900</v>
      </c>
      <c r="B4535" s="48" t="s">
        <v>703</v>
      </c>
      <c r="C4535" s="53">
        <v>200000</v>
      </c>
      <c r="D4535" s="45">
        <v>210000</v>
      </c>
      <c r="E4535" s="53">
        <v>0</v>
      </c>
      <c r="F4535" s="148">
        <f t="shared" si="1774"/>
        <v>105</v>
      </c>
    </row>
    <row r="4536" spans="1:6" s="28" customFormat="1" x14ac:dyDescent="0.2">
      <c r="A4536" s="43">
        <v>412900</v>
      </c>
      <c r="B4536" s="48" t="s">
        <v>721</v>
      </c>
      <c r="C4536" s="53">
        <v>3999.9999999999995</v>
      </c>
      <c r="D4536" s="45">
        <v>3999.9999999999995</v>
      </c>
      <c r="E4536" s="53">
        <v>0</v>
      </c>
      <c r="F4536" s="148">
        <f t="shared" si="1774"/>
        <v>100</v>
      </c>
    </row>
    <row r="4537" spans="1:6" s="28" customFormat="1" x14ac:dyDescent="0.2">
      <c r="A4537" s="43">
        <v>412900</v>
      </c>
      <c r="B4537" s="48" t="s">
        <v>722</v>
      </c>
      <c r="C4537" s="53">
        <v>5000</v>
      </c>
      <c r="D4537" s="45">
        <v>3000</v>
      </c>
      <c r="E4537" s="53">
        <v>0</v>
      </c>
      <c r="F4537" s="148">
        <f t="shared" si="1774"/>
        <v>60</v>
      </c>
    </row>
    <row r="4538" spans="1:6" s="28" customFormat="1" x14ac:dyDescent="0.2">
      <c r="A4538" s="43">
        <v>412900</v>
      </c>
      <c r="B4538" s="48" t="s">
        <v>723</v>
      </c>
      <c r="C4538" s="53">
        <v>3000</v>
      </c>
      <c r="D4538" s="45">
        <v>5000</v>
      </c>
      <c r="E4538" s="53">
        <v>0</v>
      </c>
      <c r="F4538" s="148">
        <f t="shared" si="1774"/>
        <v>166.66666666666669</v>
      </c>
    </row>
    <row r="4539" spans="1:6" s="28" customFormat="1" x14ac:dyDescent="0.2">
      <c r="A4539" s="41">
        <v>480000</v>
      </c>
      <c r="B4539" s="46" t="s">
        <v>419</v>
      </c>
      <c r="C4539" s="40">
        <f>C4540+0</f>
        <v>2760000</v>
      </c>
      <c r="D4539" s="40">
        <f>D4540+0</f>
        <v>2860000</v>
      </c>
      <c r="E4539" s="40">
        <f>E4540+0</f>
        <v>0</v>
      </c>
      <c r="F4539" s="152">
        <f t="shared" si="1774"/>
        <v>103.62318840579709</v>
      </c>
    </row>
    <row r="4540" spans="1:6" s="28" customFormat="1" x14ac:dyDescent="0.2">
      <c r="A4540" s="41">
        <v>488000</v>
      </c>
      <c r="B4540" s="46" t="s">
        <v>373</v>
      </c>
      <c r="C4540" s="40">
        <f>SUM(C4541:C4544)</f>
        <v>2760000</v>
      </c>
      <c r="D4540" s="40">
        <f>SUM(D4541:D4544)</f>
        <v>2860000</v>
      </c>
      <c r="E4540" s="40">
        <f>SUM(E4541:E4544)</f>
        <v>0</v>
      </c>
      <c r="F4540" s="152">
        <f t="shared" si="1774"/>
        <v>103.62318840579709</v>
      </c>
    </row>
    <row r="4541" spans="1:6" s="49" customFormat="1" ht="40.5" x14ac:dyDescent="0.2">
      <c r="A4541" s="43">
        <v>488100</v>
      </c>
      <c r="B4541" s="49" t="s">
        <v>746</v>
      </c>
      <c r="C4541" s="53">
        <v>30000</v>
      </c>
      <c r="D4541" s="45">
        <v>0</v>
      </c>
      <c r="E4541" s="53">
        <v>0</v>
      </c>
      <c r="F4541" s="148">
        <f t="shared" si="1774"/>
        <v>0</v>
      </c>
    </row>
    <row r="4542" spans="1:6" s="49" customFormat="1" x14ac:dyDescent="0.2">
      <c r="A4542" s="43">
        <v>488100</v>
      </c>
      <c r="B4542" s="49" t="s">
        <v>811</v>
      </c>
      <c r="C4542" s="53">
        <v>1380000</v>
      </c>
      <c r="D4542" s="45">
        <v>1400000</v>
      </c>
      <c r="E4542" s="53">
        <v>0</v>
      </c>
      <c r="F4542" s="148">
        <f t="shared" si="1774"/>
        <v>101.44927536231884</v>
      </c>
    </row>
    <row r="4543" spans="1:6" s="49" customFormat="1" x14ac:dyDescent="0.2">
      <c r="A4543" s="43">
        <v>488100</v>
      </c>
      <c r="B4543" s="49" t="s">
        <v>812</v>
      </c>
      <c r="C4543" s="53">
        <v>1120000</v>
      </c>
      <c r="D4543" s="45">
        <v>1220000</v>
      </c>
      <c r="E4543" s="53">
        <v>0</v>
      </c>
      <c r="F4543" s="148">
        <f t="shared" si="1774"/>
        <v>108.92857142857142</v>
      </c>
    </row>
    <row r="4544" spans="1:6" s="49" customFormat="1" x14ac:dyDescent="0.2">
      <c r="A4544" s="43">
        <v>488100</v>
      </c>
      <c r="B4544" s="49" t="s">
        <v>813</v>
      </c>
      <c r="C4544" s="53">
        <v>230000</v>
      </c>
      <c r="D4544" s="45">
        <v>240000</v>
      </c>
      <c r="E4544" s="53">
        <v>0</v>
      </c>
      <c r="F4544" s="148">
        <f t="shared" si="1774"/>
        <v>104.34782608695652</v>
      </c>
    </row>
    <row r="4545" spans="1:6" s="28" customFormat="1" x14ac:dyDescent="0.2">
      <c r="A4545" s="41">
        <v>510000</v>
      </c>
      <c r="B4545" s="46" t="s">
        <v>423</v>
      </c>
      <c r="C4545" s="40">
        <f>C4546+C4548</f>
        <v>15000</v>
      </c>
      <c r="D4545" s="40">
        <f>D4546+D4548</f>
        <v>15000</v>
      </c>
      <c r="E4545" s="40">
        <f>E4546+E4548</f>
        <v>0</v>
      </c>
      <c r="F4545" s="152">
        <f t="shared" si="1774"/>
        <v>100</v>
      </c>
    </row>
    <row r="4546" spans="1:6" s="28" customFormat="1" x14ac:dyDescent="0.2">
      <c r="A4546" s="41">
        <v>511000</v>
      </c>
      <c r="B4546" s="46" t="s">
        <v>424</v>
      </c>
      <c r="C4546" s="40">
        <f>SUM(C4547:C4547)</f>
        <v>10000</v>
      </c>
      <c r="D4546" s="40">
        <f>SUM(D4547:D4547)</f>
        <v>10000</v>
      </c>
      <c r="E4546" s="40">
        <f>SUM(E4547:E4547)</f>
        <v>0</v>
      </c>
      <c r="F4546" s="152">
        <f t="shared" si="1774"/>
        <v>100</v>
      </c>
    </row>
    <row r="4547" spans="1:6" s="28" customFormat="1" x14ac:dyDescent="0.2">
      <c r="A4547" s="43">
        <v>511300</v>
      </c>
      <c r="B4547" s="44" t="s">
        <v>427</v>
      </c>
      <c r="C4547" s="53">
        <v>10000</v>
      </c>
      <c r="D4547" s="45">
        <v>10000</v>
      </c>
      <c r="E4547" s="53">
        <v>0</v>
      </c>
      <c r="F4547" s="148">
        <f t="shared" si="1774"/>
        <v>100</v>
      </c>
    </row>
    <row r="4548" spans="1:6" s="50" customFormat="1" x14ac:dyDescent="0.2">
      <c r="A4548" s="41">
        <v>516000</v>
      </c>
      <c r="B4548" s="46" t="s">
        <v>434</v>
      </c>
      <c r="C4548" s="40">
        <f t="shared" ref="C4548" si="1778">C4549</f>
        <v>5000</v>
      </c>
      <c r="D4548" s="40">
        <f t="shared" ref="D4548" si="1779">D4549</f>
        <v>5000</v>
      </c>
      <c r="E4548" s="40">
        <f t="shared" ref="E4548" si="1780">E4549</f>
        <v>0</v>
      </c>
      <c r="F4548" s="152">
        <f t="shared" si="1774"/>
        <v>100</v>
      </c>
    </row>
    <row r="4549" spans="1:6" s="28" customFormat="1" x14ac:dyDescent="0.2">
      <c r="A4549" s="43">
        <v>516100</v>
      </c>
      <c r="B4549" s="44" t="s">
        <v>434</v>
      </c>
      <c r="C4549" s="53">
        <v>5000</v>
      </c>
      <c r="D4549" s="45">
        <v>5000</v>
      </c>
      <c r="E4549" s="53">
        <v>0</v>
      </c>
      <c r="F4549" s="148">
        <f t="shared" si="1774"/>
        <v>100</v>
      </c>
    </row>
    <row r="4550" spans="1:6" s="50" customFormat="1" x14ac:dyDescent="0.2">
      <c r="A4550" s="41">
        <v>630000</v>
      </c>
      <c r="B4550" s="46" t="s">
        <v>464</v>
      </c>
      <c r="C4550" s="40">
        <f>C4553+C4551</f>
        <v>37500</v>
      </c>
      <c r="D4550" s="40">
        <f>D4553+D4551</f>
        <v>85500</v>
      </c>
      <c r="E4550" s="40">
        <f>E4553+E4551</f>
        <v>0</v>
      </c>
      <c r="F4550" s="152">
        <f t="shared" si="1774"/>
        <v>227.99999999999997</v>
      </c>
    </row>
    <row r="4551" spans="1:6" s="50" customFormat="1" x14ac:dyDescent="0.2">
      <c r="A4551" s="41">
        <v>631000</v>
      </c>
      <c r="B4551" s="46" t="s">
        <v>396</v>
      </c>
      <c r="C4551" s="40">
        <f>0+C4552+0</f>
        <v>5500</v>
      </c>
      <c r="D4551" s="40">
        <f>0+D4552+0</f>
        <v>5500</v>
      </c>
      <c r="E4551" s="40">
        <f>0+E4552+0</f>
        <v>0</v>
      </c>
      <c r="F4551" s="152">
        <f t="shared" si="1774"/>
        <v>100</v>
      </c>
    </row>
    <row r="4552" spans="1:6" s="28" customFormat="1" x14ac:dyDescent="0.2">
      <c r="A4552" s="51">
        <v>631300</v>
      </c>
      <c r="B4552" s="44" t="s">
        <v>468</v>
      </c>
      <c r="C4552" s="53">
        <v>5500</v>
      </c>
      <c r="D4552" s="45">
        <v>5500</v>
      </c>
      <c r="E4552" s="53">
        <v>0</v>
      </c>
      <c r="F4552" s="148">
        <f t="shared" si="1774"/>
        <v>100</v>
      </c>
    </row>
    <row r="4553" spans="1:6" s="50" customFormat="1" x14ac:dyDescent="0.2">
      <c r="A4553" s="41">
        <v>638000</v>
      </c>
      <c r="B4553" s="46" t="s">
        <v>397</v>
      </c>
      <c r="C4553" s="40">
        <f t="shared" ref="C4553" si="1781">C4554</f>
        <v>32000</v>
      </c>
      <c r="D4553" s="40">
        <f t="shared" ref="D4553" si="1782">D4554</f>
        <v>80000</v>
      </c>
      <c r="E4553" s="40">
        <f t="shared" ref="E4553" si="1783">E4554</f>
        <v>0</v>
      </c>
      <c r="F4553" s="152">
        <f t="shared" si="1774"/>
        <v>250</v>
      </c>
    </row>
    <row r="4554" spans="1:6" s="28" customFormat="1" x14ac:dyDescent="0.2">
      <c r="A4554" s="43">
        <v>638100</v>
      </c>
      <c r="B4554" s="44" t="s">
        <v>469</v>
      </c>
      <c r="C4554" s="53">
        <v>32000</v>
      </c>
      <c r="D4554" s="45">
        <v>80000</v>
      </c>
      <c r="E4554" s="53">
        <v>0</v>
      </c>
      <c r="F4554" s="148">
        <f t="shared" si="1774"/>
        <v>250</v>
      </c>
    </row>
    <row r="4555" spans="1:6" s="28" customFormat="1" x14ac:dyDescent="0.2">
      <c r="A4555" s="82"/>
      <c r="B4555" s="76" t="s">
        <v>646</v>
      </c>
      <c r="C4555" s="80">
        <f>C4521+C4539+C4545+C4550+0</f>
        <v>6060400</v>
      </c>
      <c r="D4555" s="80">
        <f>D4521+D4539+D4545+D4550+0</f>
        <v>6359800</v>
      </c>
      <c r="E4555" s="80">
        <f>E4521+E4539+E4545+E4550+0</f>
        <v>0</v>
      </c>
      <c r="F4555" s="153">
        <f t="shared" si="1774"/>
        <v>104.94026796911096</v>
      </c>
    </row>
    <row r="4556" spans="1:6" s="28" customFormat="1" x14ac:dyDescent="0.2">
      <c r="A4556" s="61"/>
      <c r="B4556" s="39"/>
      <c r="C4556" s="62"/>
      <c r="D4556" s="62"/>
      <c r="E4556" s="62"/>
      <c r="F4556" s="149"/>
    </row>
    <row r="4557" spans="1:6" s="28" customFormat="1" x14ac:dyDescent="0.2">
      <c r="A4557" s="38"/>
      <c r="B4557" s="39"/>
      <c r="C4557" s="45"/>
      <c r="D4557" s="45"/>
      <c r="E4557" s="45"/>
      <c r="F4557" s="147"/>
    </row>
    <row r="4558" spans="1:6" s="28" customFormat="1" x14ac:dyDescent="0.2">
      <c r="A4558" s="43" t="s">
        <v>1014</v>
      </c>
      <c r="B4558" s="46"/>
      <c r="C4558" s="45"/>
      <c r="D4558" s="45"/>
      <c r="E4558" s="45"/>
      <c r="F4558" s="147"/>
    </row>
    <row r="4559" spans="1:6" s="28" customFormat="1" x14ac:dyDescent="0.2">
      <c r="A4559" s="43" t="s">
        <v>662</v>
      </c>
      <c r="B4559" s="46"/>
      <c r="C4559" s="45"/>
      <c r="D4559" s="45"/>
      <c r="E4559" s="45"/>
      <c r="F4559" s="147"/>
    </row>
    <row r="4560" spans="1:6" s="28" customFormat="1" x14ac:dyDescent="0.2">
      <c r="A4560" s="43" t="s">
        <v>541</v>
      </c>
      <c r="B4560" s="46"/>
      <c r="C4560" s="45"/>
      <c r="D4560" s="45"/>
      <c r="E4560" s="45"/>
      <c r="F4560" s="147"/>
    </row>
    <row r="4561" spans="1:6" s="28" customFormat="1" x14ac:dyDescent="0.2">
      <c r="A4561" s="43" t="s">
        <v>579</v>
      </c>
      <c r="B4561" s="46"/>
      <c r="C4561" s="45"/>
      <c r="D4561" s="45"/>
      <c r="E4561" s="45"/>
      <c r="F4561" s="147"/>
    </row>
    <row r="4562" spans="1:6" s="28" customFormat="1" x14ac:dyDescent="0.2">
      <c r="A4562" s="43"/>
      <c r="B4562" s="72"/>
      <c r="C4562" s="62"/>
      <c r="D4562" s="62"/>
      <c r="E4562" s="62"/>
      <c r="F4562" s="149"/>
    </row>
    <row r="4563" spans="1:6" s="28" customFormat="1" x14ac:dyDescent="0.2">
      <c r="A4563" s="41">
        <v>410000</v>
      </c>
      <c r="B4563" s="42" t="s">
        <v>357</v>
      </c>
      <c r="C4563" s="40">
        <f>C4564+C4569+0+0</f>
        <v>1367600</v>
      </c>
      <c r="D4563" s="40">
        <f>D4564+D4569+0+0</f>
        <v>1510600</v>
      </c>
      <c r="E4563" s="40">
        <f>E4564+E4569+0+0</f>
        <v>0</v>
      </c>
      <c r="F4563" s="152">
        <f t="shared" ref="F4563:F4591" si="1784">D4563/C4563*100</f>
        <v>110.45627376425855</v>
      </c>
    </row>
    <row r="4564" spans="1:6" s="28" customFormat="1" x14ac:dyDescent="0.2">
      <c r="A4564" s="41">
        <v>411000</v>
      </c>
      <c r="B4564" s="42" t="s">
        <v>474</v>
      </c>
      <c r="C4564" s="40">
        <f t="shared" ref="C4564" si="1785">SUM(C4565:C4568)</f>
        <v>1235000</v>
      </c>
      <c r="D4564" s="40">
        <f t="shared" ref="D4564" si="1786">SUM(D4565:D4568)</f>
        <v>1375000</v>
      </c>
      <c r="E4564" s="40">
        <f t="shared" ref="E4564" si="1787">SUM(E4565:E4568)</f>
        <v>0</v>
      </c>
      <c r="F4564" s="152">
        <f t="shared" si="1784"/>
        <v>111.33603238866397</v>
      </c>
    </row>
    <row r="4565" spans="1:6" s="28" customFormat="1" x14ac:dyDescent="0.2">
      <c r="A4565" s="43">
        <v>411100</v>
      </c>
      <c r="B4565" s="44" t="s">
        <v>358</v>
      </c>
      <c r="C4565" s="53">
        <v>1170000</v>
      </c>
      <c r="D4565" s="45">
        <v>1300000</v>
      </c>
      <c r="E4565" s="53">
        <v>0</v>
      </c>
      <c r="F4565" s="148">
        <f t="shared" si="1784"/>
        <v>111.11111111111111</v>
      </c>
    </row>
    <row r="4566" spans="1:6" s="28" customFormat="1" ht="40.5" x14ac:dyDescent="0.2">
      <c r="A4566" s="43">
        <v>411200</v>
      </c>
      <c r="B4566" s="44" t="s">
        <v>487</v>
      </c>
      <c r="C4566" s="53">
        <v>35000</v>
      </c>
      <c r="D4566" s="45">
        <v>35000</v>
      </c>
      <c r="E4566" s="53">
        <v>0</v>
      </c>
      <c r="F4566" s="148">
        <f t="shared" si="1784"/>
        <v>100</v>
      </c>
    </row>
    <row r="4567" spans="1:6" s="28" customFormat="1" ht="40.5" x14ac:dyDescent="0.2">
      <c r="A4567" s="43">
        <v>411300</v>
      </c>
      <c r="B4567" s="44" t="s">
        <v>359</v>
      </c>
      <c r="C4567" s="53">
        <v>20000</v>
      </c>
      <c r="D4567" s="45">
        <v>20000</v>
      </c>
      <c r="E4567" s="53">
        <v>0</v>
      </c>
      <c r="F4567" s="148">
        <f t="shared" si="1784"/>
        <v>100</v>
      </c>
    </row>
    <row r="4568" spans="1:6" s="28" customFormat="1" x14ac:dyDescent="0.2">
      <c r="A4568" s="43">
        <v>411400</v>
      </c>
      <c r="B4568" s="44" t="s">
        <v>360</v>
      </c>
      <c r="C4568" s="53">
        <v>10000</v>
      </c>
      <c r="D4568" s="45">
        <v>20000</v>
      </c>
      <c r="E4568" s="53">
        <v>0</v>
      </c>
      <c r="F4568" s="148">
        <f t="shared" si="1784"/>
        <v>200</v>
      </c>
    </row>
    <row r="4569" spans="1:6" s="28" customFormat="1" x14ac:dyDescent="0.2">
      <c r="A4569" s="41">
        <v>412000</v>
      </c>
      <c r="B4569" s="46" t="s">
        <v>479</v>
      </c>
      <c r="C4569" s="40">
        <f>SUM(C4570:C4580)</f>
        <v>132600</v>
      </c>
      <c r="D4569" s="40">
        <f>SUM(D4570:D4580)</f>
        <v>135600</v>
      </c>
      <c r="E4569" s="40">
        <f>SUM(E4570:E4580)</f>
        <v>0</v>
      </c>
      <c r="F4569" s="152">
        <f t="shared" si="1784"/>
        <v>102.26244343891402</v>
      </c>
    </row>
    <row r="4570" spans="1:6" s="28" customFormat="1" ht="40.5" x14ac:dyDescent="0.2">
      <c r="A4570" s="43">
        <v>412200</v>
      </c>
      <c r="B4570" s="44" t="s">
        <v>488</v>
      </c>
      <c r="C4570" s="53">
        <v>13000</v>
      </c>
      <c r="D4570" s="45">
        <v>13000</v>
      </c>
      <c r="E4570" s="53">
        <v>0</v>
      </c>
      <c r="F4570" s="148">
        <f t="shared" si="1784"/>
        <v>100</v>
      </c>
    </row>
    <row r="4571" spans="1:6" s="28" customFormat="1" x14ac:dyDescent="0.2">
      <c r="A4571" s="43">
        <v>412300</v>
      </c>
      <c r="B4571" s="44" t="s">
        <v>362</v>
      </c>
      <c r="C4571" s="53">
        <v>5500</v>
      </c>
      <c r="D4571" s="45">
        <v>5500</v>
      </c>
      <c r="E4571" s="53">
        <v>0</v>
      </c>
      <c r="F4571" s="148">
        <f t="shared" si="1784"/>
        <v>100</v>
      </c>
    </row>
    <row r="4572" spans="1:6" s="28" customFormat="1" x14ac:dyDescent="0.2">
      <c r="A4572" s="43">
        <v>412500</v>
      </c>
      <c r="B4572" s="44" t="s">
        <v>364</v>
      </c>
      <c r="C4572" s="53">
        <v>20000</v>
      </c>
      <c r="D4572" s="45">
        <v>21000</v>
      </c>
      <c r="E4572" s="53">
        <v>0</v>
      </c>
      <c r="F4572" s="148">
        <f t="shared" si="1784"/>
        <v>105</v>
      </c>
    </row>
    <row r="4573" spans="1:6" s="28" customFormat="1" x14ac:dyDescent="0.2">
      <c r="A4573" s="43">
        <v>412600</v>
      </c>
      <c r="B4573" s="44" t="s">
        <v>489</v>
      </c>
      <c r="C4573" s="53">
        <v>57000</v>
      </c>
      <c r="D4573" s="45">
        <v>60000</v>
      </c>
      <c r="E4573" s="53">
        <v>0</v>
      </c>
      <c r="F4573" s="148">
        <f t="shared" si="1784"/>
        <v>105.26315789473684</v>
      </c>
    </row>
    <row r="4574" spans="1:6" s="28" customFormat="1" x14ac:dyDescent="0.2">
      <c r="A4574" s="43">
        <v>412700</v>
      </c>
      <c r="B4574" s="44" t="s">
        <v>476</v>
      </c>
      <c r="C4574" s="53">
        <v>7800</v>
      </c>
      <c r="D4574" s="45">
        <v>6800</v>
      </c>
      <c r="E4574" s="53">
        <v>0</v>
      </c>
      <c r="F4574" s="148">
        <f t="shared" si="1784"/>
        <v>87.179487179487182</v>
      </c>
    </row>
    <row r="4575" spans="1:6" s="28" customFormat="1" x14ac:dyDescent="0.2">
      <c r="A4575" s="43">
        <v>412900</v>
      </c>
      <c r="B4575" s="48" t="s">
        <v>888</v>
      </c>
      <c r="C4575" s="53">
        <v>500</v>
      </c>
      <c r="D4575" s="45">
        <v>500</v>
      </c>
      <c r="E4575" s="53">
        <v>0</v>
      </c>
      <c r="F4575" s="148">
        <f t="shared" si="1784"/>
        <v>100</v>
      </c>
    </row>
    <row r="4576" spans="1:6" s="28" customFormat="1" x14ac:dyDescent="0.2">
      <c r="A4576" s="43">
        <v>412900</v>
      </c>
      <c r="B4576" s="48" t="s">
        <v>703</v>
      </c>
      <c r="C4576" s="53">
        <v>17000</v>
      </c>
      <c r="D4576" s="45">
        <v>17000</v>
      </c>
      <c r="E4576" s="53">
        <v>0</v>
      </c>
      <c r="F4576" s="148">
        <f t="shared" si="1784"/>
        <v>100</v>
      </c>
    </row>
    <row r="4577" spans="1:6" s="28" customFormat="1" x14ac:dyDescent="0.2">
      <c r="A4577" s="43">
        <v>412900</v>
      </c>
      <c r="B4577" s="48" t="s">
        <v>721</v>
      </c>
      <c r="C4577" s="53">
        <v>800</v>
      </c>
      <c r="D4577" s="45">
        <v>800</v>
      </c>
      <c r="E4577" s="53">
        <v>0</v>
      </c>
      <c r="F4577" s="148">
        <f t="shared" si="1784"/>
        <v>100</v>
      </c>
    </row>
    <row r="4578" spans="1:6" s="28" customFormat="1" x14ac:dyDescent="0.2">
      <c r="A4578" s="43">
        <v>412900</v>
      </c>
      <c r="B4578" s="48" t="s">
        <v>722</v>
      </c>
      <c r="C4578" s="53">
        <v>4500</v>
      </c>
      <c r="D4578" s="45">
        <v>4500</v>
      </c>
      <c r="E4578" s="53">
        <v>0</v>
      </c>
      <c r="F4578" s="148">
        <f t="shared" si="1784"/>
        <v>100</v>
      </c>
    </row>
    <row r="4579" spans="1:6" s="28" customFormat="1" x14ac:dyDescent="0.2">
      <c r="A4579" s="43">
        <v>412900</v>
      </c>
      <c r="B4579" s="48" t="s">
        <v>723</v>
      </c>
      <c r="C4579" s="53">
        <v>2500</v>
      </c>
      <c r="D4579" s="45">
        <v>2500</v>
      </c>
      <c r="E4579" s="53">
        <v>0</v>
      </c>
      <c r="F4579" s="148">
        <f t="shared" si="1784"/>
        <v>100</v>
      </c>
    </row>
    <row r="4580" spans="1:6" s="28" customFormat="1" x14ac:dyDescent="0.2">
      <c r="A4580" s="43">
        <v>412900</v>
      </c>
      <c r="B4580" s="48" t="s">
        <v>705</v>
      </c>
      <c r="C4580" s="53">
        <v>4000</v>
      </c>
      <c r="D4580" s="45">
        <v>4000</v>
      </c>
      <c r="E4580" s="53">
        <v>0</v>
      </c>
      <c r="F4580" s="148">
        <f t="shared" si="1784"/>
        <v>100</v>
      </c>
    </row>
    <row r="4581" spans="1:6" s="28" customFormat="1" x14ac:dyDescent="0.2">
      <c r="A4581" s="41">
        <v>510000</v>
      </c>
      <c r="B4581" s="46" t="s">
        <v>423</v>
      </c>
      <c r="C4581" s="40">
        <f>C4582+C4584</f>
        <v>15000</v>
      </c>
      <c r="D4581" s="40">
        <f>D4582+D4584</f>
        <v>15000</v>
      </c>
      <c r="E4581" s="40">
        <f>E4582+E4584</f>
        <v>0</v>
      </c>
      <c r="F4581" s="152">
        <f t="shared" si="1784"/>
        <v>100</v>
      </c>
    </row>
    <row r="4582" spans="1:6" s="28" customFormat="1" x14ac:dyDescent="0.2">
      <c r="A4582" s="41">
        <v>511000</v>
      </c>
      <c r="B4582" s="46" t="s">
        <v>424</v>
      </c>
      <c r="C4582" s="40">
        <f>SUM(C4583:C4583)</f>
        <v>10000</v>
      </c>
      <c r="D4582" s="40">
        <f>SUM(D4583:D4583)</f>
        <v>10000</v>
      </c>
      <c r="E4582" s="40">
        <f>SUM(E4583:E4583)</f>
        <v>0</v>
      </c>
      <c r="F4582" s="152">
        <f t="shared" si="1784"/>
        <v>100</v>
      </c>
    </row>
    <row r="4583" spans="1:6" s="28" customFormat="1" x14ac:dyDescent="0.2">
      <c r="A4583" s="43">
        <v>511300</v>
      </c>
      <c r="B4583" s="44" t="s">
        <v>427</v>
      </c>
      <c r="C4583" s="53">
        <v>10000</v>
      </c>
      <c r="D4583" s="45">
        <v>10000</v>
      </c>
      <c r="E4583" s="53">
        <v>0</v>
      </c>
      <c r="F4583" s="148">
        <f t="shared" si="1784"/>
        <v>100</v>
      </c>
    </row>
    <row r="4584" spans="1:6" s="50" customFormat="1" x14ac:dyDescent="0.2">
      <c r="A4584" s="41">
        <v>516000</v>
      </c>
      <c r="B4584" s="46" t="s">
        <v>434</v>
      </c>
      <c r="C4584" s="40">
        <f t="shared" ref="C4584" si="1788">C4585</f>
        <v>5000</v>
      </c>
      <c r="D4584" s="40">
        <f t="shared" ref="D4584" si="1789">D4585</f>
        <v>5000</v>
      </c>
      <c r="E4584" s="40">
        <f t="shared" ref="E4584" si="1790">E4585</f>
        <v>0</v>
      </c>
      <c r="F4584" s="152">
        <f t="shared" si="1784"/>
        <v>100</v>
      </c>
    </row>
    <row r="4585" spans="1:6" s="28" customFormat="1" x14ac:dyDescent="0.2">
      <c r="A4585" s="43">
        <v>516100</v>
      </c>
      <c r="B4585" s="44" t="s">
        <v>434</v>
      </c>
      <c r="C4585" s="53">
        <v>5000</v>
      </c>
      <c r="D4585" s="45">
        <v>5000</v>
      </c>
      <c r="E4585" s="53">
        <v>0</v>
      </c>
      <c r="F4585" s="148">
        <f t="shared" si="1784"/>
        <v>100</v>
      </c>
    </row>
    <row r="4586" spans="1:6" s="50" customFormat="1" x14ac:dyDescent="0.2">
      <c r="A4586" s="41">
        <v>630000</v>
      </c>
      <c r="B4586" s="46" t="s">
        <v>464</v>
      </c>
      <c r="C4586" s="40">
        <f>C4587+C4589</f>
        <v>26800</v>
      </c>
      <c r="D4586" s="40">
        <f>D4587+D4589</f>
        <v>68500</v>
      </c>
      <c r="E4586" s="40">
        <f>E4587+E4589</f>
        <v>0</v>
      </c>
      <c r="F4586" s="152">
        <f t="shared" si="1784"/>
        <v>255.59701492537314</v>
      </c>
    </row>
    <row r="4587" spans="1:6" s="50" customFormat="1" x14ac:dyDescent="0.2">
      <c r="A4587" s="41">
        <v>631000</v>
      </c>
      <c r="B4587" s="46" t="s">
        <v>396</v>
      </c>
      <c r="C4587" s="40">
        <f>0+0+C4588</f>
        <v>8300</v>
      </c>
      <c r="D4587" s="40">
        <f>0+0+D4588</f>
        <v>51200</v>
      </c>
      <c r="E4587" s="40">
        <f>0+0+E4588</f>
        <v>0</v>
      </c>
      <c r="F4587" s="152">
        <f t="shared" si="1784"/>
        <v>616.86746987951813</v>
      </c>
    </row>
    <row r="4588" spans="1:6" s="28" customFormat="1" x14ac:dyDescent="0.2">
      <c r="A4588" s="51">
        <v>631300</v>
      </c>
      <c r="B4588" s="44" t="s">
        <v>468</v>
      </c>
      <c r="C4588" s="53">
        <v>8300</v>
      </c>
      <c r="D4588" s="45">
        <v>51200</v>
      </c>
      <c r="E4588" s="53">
        <v>0</v>
      </c>
      <c r="F4588" s="148">
        <f t="shared" si="1784"/>
        <v>616.86746987951813</v>
      </c>
    </row>
    <row r="4589" spans="1:6" s="50" customFormat="1" x14ac:dyDescent="0.2">
      <c r="A4589" s="41">
        <v>638000</v>
      </c>
      <c r="B4589" s="46" t="s">
        <v>397</v>
      </c>
      <c r="C4589" s="40">
        <f t="shared" ref="C4589" si="1791">C4590</f>
        <v>18500</v>
      </c>
      <c r="D4589" s="40">
        <f t="shared" ref="D4589" si="1792">D4590</f>
        <v>17300</v>
      </c>
      <c r="E4589" s="40">
        <f t="shared" ref="E4589" si="1793">E4590</f>
        <v>0</v>
      </c>
      <c r="F4589" s="152">
        <f t="shared" si="1784"/>
        <v>93.513513513513516</v>
      </c>
    </row>
    <row r="4590" spans="1:6" s="28" customFormat="1" x14ac:dyDescent="0.2">
      <c r="A4590" s="43">
        <v>638100</v>
      </c>
      <c r="B4590" s="44" t="s">
        <v>469</v>
      </c>
      <c r="C4590" s="53">
        <v>18500</v>
      </c>
      <c r="D4590" s="45">
        <v>17300</v>
      </c>
      <c r="E4590" s="53">
        <v>0</v>
      </c>
      <c r="F4590" s="148">
        <f t="shared" si="1784"/>
        <v>93.513513513513516</v>
      </c>
    </row>
    <row r="4591" spans="1:6" s="28" customFormat="1" x14ac:dyDescent="0.2">
      <c r="A4591" s="82"/>
      <c r="B4591" s="76" t="s">
        <v>646</v>
      </c>
      <c r="C4591" s="80">
        <f>C4563+C4581+C4586</f>
        <v>1409400</v>
      </c>
      <c r="D4591" s="80">
        <f>D4563+D4581+D4586</f>
        <v>1594100</v>
      </c>
      <c r="E4591" s="80">
        <f>E4563+E4581+E4586</f>
        <v>0</v>
      </c>
      <c r="F4591" s="153">
        <f t="shared" si="1784"/>
        <v>113.1048673194267</v>
      </c>
    </row>
    <row r="4592" spans="1:6" s="28" customFormat="1" x14ac:dyDescent="0.2">
      <c r="A4592" s="61"/>
      <c r="B4592" s="39"/>
      <c r="C4592" s="62"/>
      <c r="D4592" s="62"/>
      <c r="E4592" s="62"/>
      <c r="F4592" s="149"/>
    </row>
    <row r="4593" spans="1:6" s="28" customFormat="1" x14ac:dyDescent="0.2">
      <c r="A4593" s="38"/>
      <c r="B4593" s="39"/>
      <c r="C4593" s="45"/>
      <c r="D4593" s="45"/>
      <c r="E4593" s="45"/>
      <c r="F4593" s="147"/>
    </row>
    <row r="4594" spans="1:6" s="28" customFormat="1" x14ac:dyDescent="0.2">
      <c r="A4594" s="43" t="s">
        <v>1015</v>
      </c>
      <c r="B4594" s="46"/>
      <c r="C4594" s="45"/>
      <c r="D4594" s="45"/>
      <c r="E4594" s="45"/>
      <c r="F4594" s="147"/>
    </row>
    <row r="4595" spans="1:6" s="28" customFormat="1" x14ac:dyDescent="0.2">
      <c r="A4595" s="43" t="s">
        <v>663</v>
      </c>
      <c r="B4595" s="46"/>
      <c r="C4595" s="45"/>
      <c r="D4595" s="45"/>
      <c r="E4595" s="45"/>
      <c r="F4595" s="147"/>
    </row>
    <row r="4596" spans="1:6" s="28" customFormat="1" x14ac:dyDescent="0.2">
      <c r="A4596" s="43" t="s">
        <v>542</v>
      </c>
      <c r="B4596" s="46"/>
      <c r="C4596" s="45"/>
      <c r="D4596" s="45"/>
      <c r="E4596" s="45"/>
      <c r="F4596" s="147"/>
    </row>
    <row r="4597" spans="1:6" s="28" customFormat="1" x14ac:dyDescent="0.2">
      <c r="A4597" s="43" t="s">
        <v>579</v>
      </c>
      <c r="B4597" s="46"/>
      <c r="C4597" s="45"/>
      <c r="D4597" s="45"/>
      <c r="E4597" s="45"/>
      <c r="F4597" s="147"/>
    </row>
    <row r="4598" spans="1:6" s="28" customFormat="1" x14ac:dyDescent="0.2">
      <c r="A4598" s="43"/>
      <c r="B4598" s="72"/>
      <c r="C4598" s="62"/>
      <c r="D4598" s="62"/>
      <c r="E4598" s="62"/>
      <c r="F4598" s="149"/>
    </row>
    <row r="4599" spans="1:6" s="28" customFormat="1" x14ac:dyDescent="0.2">
      <c r="A4599" s="41">
        <v>410000</v>
      </c>
      <c r="B4599" s="42" t="s">
        <v>357</v>
      </c>
      <c r="C4599" s="40">
        <f>C4600+C4605+C4624+C4630+C4646+C4620+C4618</f>
        <v>473603700</v>
      </c>
      <c r="D4599" s="40">
        <f>D4600+D4605+D4624+D4630+D4646+D4620+D4618</f>
        <v>565257900</v>
      </c>
      <c r="E4599" s="40">
        <f>E4600+E4605+E4624+E4630+E4646+E4620+E4618</f>
        <v>0</v>
      </c>
      <c r="F4599" s="152">
        <f t="shared" ref="F4599:F4622" si="1794">D4599/C4599*100</f>
        <v>119.35250928149421</v>
      </c>
    </row>
    <row r="4600" spans="1:6" s="28" customFormat="1" x14ac:dyDescent="0.2">
      <c r="A4600" s="41">
        <v>411000</v>
      </c>
      <c r="B4600" s="42" t="s">
        <v>474</v>
      </c>
      <c r="C4600" s="40">
        <f t="shared" ref="C4600" si="1795">SUM(C4601:C4604)</f>
        <v>3665000</v>
      </c>
      <c r="D4600" s="40">
        <f t="shared" ref="D4600" si="1796">SUM(D4601:D4604)</f>
        <v>3825000</v>
      </c>
      <c r="E4600" s="40">
        <f t="shared" ref="E4600" si="1797">SUM(E4601:E4604)</f>
        <v>0</v>
      </c>
      <c r="F4600" s="152">
        <f t="shared" si="1794"/>
        <v>104.3656207366985</v>
      </c>
    </row>
    <row r="4601" spans="1:6" s="28" customFormat="1" x14ac:dyDescent="0.2">
      <c r="A4601" s="43">
        <v>411100</v>
      </c>
      <c r="B4601" s="44" t="s">
        <v>358</v>
      </c>
      <c r="C4601" s="53">
        <v>3300000</v>
      </c>
      <c r="D4601" s="45">
        <v>3460000</v>
      </c>
      <c r="E4601" s="53">
        <v>0</v>
      </c>
      <c r="F4601" s="148">
        <f t="shared" si="1794"/>
        <v>104.84848484848486</v>
      </c>
    </row>
    <row r="4602" spans="1:6" s="28" customFormat="1" ht="40.5" x14ac:dyDescent="0.2">
      <c r="A4602" s="43">
        <v>411200</v>
      </c>
      <c r="B4602" s="44" t="s">
        <v>487</v>
      </c>
      <c r="C4602" s="53">
        <v>135000</v>
      </c>
      <c r="D4602" s="45">
        <v>135000</v>
      </c>
      <c r="E4602" s="53">
        <v>0</v>
      </c>
      <c r="F4602" s="148">
        <f t="shared" si="1794"/>
        <v>100</v>
      </c>
    </row>
    <row r="4603" spans="1:6" s="28" customFormat="1" ht="40.5" x14ac:dyDescent="0.2">
      <c r="A4603" s="43">
        <v>411300</v>
      </c>
      <c r="B4603" s="44" t="s">
        <v>359</v>
      </c>
      <c r="C4603" s="53">
        <v>150000</v>
      </c>
      <c r="D4603" s="45">
        <v>150000</v>
      </c>
      <c r="E4603" s="53">
        <v>0</v>
      </c>
      <c r="F4603" s="148">
        <f t="shared" si="1794"/>
        <v>100</v>
      </c>
    </row>
    <row r="4604" spans="1:6" s="28" customFormat="1" x14ac:dyDescent="0.2">
      <c r="A4604" s="43">
        <v>411400</v>
      </c>
      <c r="B4604" s="44" t="s">
        <v>360</v>
      </c>
      <c r="C4604" s="53">
        <v>80000</v>
      </c>
      <c r="D4604" s="45">
        <v>80000</v>
      </c>
      <c r="E4604" s="53">
        <v>0</v>
      </c>
      <c r="F4604" s="148">
        <f t="shared" si="1794"/>
        <v>100</v>
      </c>
    </row>
    <row r="4605" spans="1:6" s="28" customFormat="1" x14ac:dyDescent="0.2">
      <c r="A4605" s="41">
        <v>412000</v>
      </c>
      <c r="B4605" s="46" t="s">
        <v>479</v>
      </c>
      <c r="C4605" s="40">
        <f t="shared" ref="C4605" si="1798">SUM(C4606:C4617)</f>
        <v>4321200</v>
      </c>
      <c r="D4605" s="40">
        <f t="shared" ref="D4605" si="1799">SUM(D4606:D4617)</f>
        <v>3869000</v>
      </c>
      <c r="E4605" s="40">
        <f t="shared" ref="E4605" si="1800">SUM(E4606:E4617)</f>
        <v>0</v>
      </c>
      <c r="F4605" s="152">
        <f t="shared" si="1794"/>
        <v>89.535314264556149</v>
      </c>
    </row>
    <row r="4606" spans="1:6" s="28" customFormat="1" x14ac:dyDescent="0.2">
      <c r="A4606" s="43">
        <v>412100</v>
      </c>
      <c r="B4606" s="44" t="s">
        <v>361</v>
      </c>
      <c r="C4606" s="53">
        <v>15000</v>
      </c>
      <c r="D4606" s="45">
        <v>16000</v>
      </c>
      <c r="E4606" s="53">
        <v>0</v>
      </c>
      <c r="F4606" s="148">
        <f t="shared" si="1794"/>
        <v>106.66666666666667</v>
      </c>
    </row>
    <row r="4607" spans="1:6" s="28" customFormat="1" ht="40.5" x14ac:dyDescent="0.2">
      <c r="A4607" s="43">
        <v>412200</v>
      </c>
      <c r="B4607" s="44" t="s">
        <v>488</v>
      </c>
      <c r="C4607" s="53">
        <v>96000</v>
      </c>
      <c r="D4607" s="45">
        <v>97000</v>
      </c>
      <c r="E4607" s="53">
        <v>0</v>
      </c>
      <c r="F4607" s="148">
        <f t="shared" si="1794"/>
        <v>101.04166666666667</v>
      </c>
    </row>
    <row r="4608" spans="1:6" s="28" customFormat="1" x14ac:dyDescent="0.2">
      <c r="A4608" s="43">
        <v>412300</v>
      </c>
      <c r="B4608" s="44" t="s">
        <v>362</v>
      </c>
      <c r="C4608" s="53">
        <v>49000</v>
      </c>
      <c r="D4608" s="45">
        <v>49000</v>
      </c>
      <c r="E4608" s="53">
        <v>0</v>
      </c>
      <c r="F4608" s="148">
        <f t="shared" si="1794"/>
        <v>100</v>
      </c>
    </row>
    <row r="4609" spans="1:6" s="28" customFormat="1" x14ac:dyDescent="0.2">
      <c r="A4609" s="43">
        <v>412500</v>
      </c>
      <c r="B4609" s="44" t="s">
        <v>364</v>
      </c>
      <c r="C4609" s="53">
        <v>37000</v>
      </c>
      <c r="D4609" s="45">
        <v>37000</v>
      </c>
      <c r="E4609" s="53">
        <v>0</v>
      </c>
      <c r="F4609" s="148">
        <f t="shared" si="1794"/>
        <v>100</v>
      </c>
    </row>
    <row r="4610" spans="1:6" s="28" customFormat="1" x14ac:dyDescent="0.2">
      <c r="A4610" s="43">
        <v>412600</v>
      </c>
      <c r="B4610" s="44" t="s">
        <v>489</v>
      </c>
      <c r="C4610" s="53">
        <v>128000</v>
      </c>
      <c r="D4610" s="45">
        <v>130000</v>
      </c>
      <c r="E4610" s="53">
        <v>0</v>
      </c>
      <c r="F4610" s="148">
        <f t="shared" si="1794"/>
        <v>101.5625</v>
      </c>
    </row>
    <row r="4611" spans="1:6" s="28" customFormat="1" x14ac:dyDescent="0.2">
      <c r="A4611" s="43">
        <v>412700</v>
      </c>
      <c r="B4611" s="44" t="s">
        <v>476</v>
      </c>
      <c r="C4611" s="53">
        <v>1800000</v>
      </c>
      <c r="D4611" s="45">
        <v>1900000</v>
      </c>
      <c r="E4611" s="53">
        <v>0</v>
      </c>
      <c r="F4611" s="148">
        <f t="shared" si="1794"/>
        <v>105.55555555555556</v>
      </c>
    </row>
    <row r="4612" spans="1:6" s="28" customFormat="1" x14ac:dyDescent="0.2">
      <c r="A4612" s="43">
        <v>412900</v>
      </c>
      <c r="B4612" s="48" t="s">
        <v>888</v>
      </c>
      <c r="C4612" s="53">
        <v>1000</v>
      </c>
      <c r="D4612" s="45">
        <v>1000</v>
      </c>
      <c r="E4612" s="53">
        <v>0</v>
      </c>
      <c r="F4612" s="148">
        <f t="shared" si="1794"/>
        <v>100</v>
      </c>
    </row>
    <row r="4613" spans="1:6" s="28" customFormat="1" x14ac:dyDescent="0.2">
      <c r="A4613" s="43">
        <v>412900</v>
      </c>
      <c r="B4613" s="48" t="s">
        <v>703</v>
      </c>
      <c r="C4613" s="53">
        <v>440000</v>
      </c>
      <c r="D4613" s="45">
        <v>420000</v>
      </c>
      <c r="E4613" s="53">
        <v>0</v>
      </c>
      <c r="F4613" s="148">
        <f t="shared" si="1794"/>
        <v>95.454545454545453</v>
      </c>
    </row>
    <row r="4614" spans="1:6" s="28" customFormat="1" x14ac:dyDescent="0.2">
      <c r="A4614" s="43">
        <v>412900</v>
      </c>
      <c r="B4614" s="48" t="s">
        <v>721</v>
      </c>
      <c r="C4614" s="53">
        <v>4000</v>
      </c>
      <c r="D4614" s="45">
        <v>4000</v>
      </c>
      <c r="E4614" s="53">
        <v>0</v>
      </c>
      <c r="F4614" s="148">
        <f t="shared" si="1794"/>
        <v>100</v>
      </c>
    </row>
    <row r="4615" spans="1:6" s="28" customFormat="1" x14ac:dyDescent="0.2">
      <c r="A4615" s="43">
        <v>412900</v>
      </c>
      <c r="B4615" s="48" t="s">
        <v>722</v>
      </c>
      <c r="C4615" s="53">
        <v>7000</v>
      </c>
      <c r="D4615" s="45">
        <v>7000</v>
      </c>
      <c r="E4615" s="53">
        <v>0</v>
      </c>
      <c r="F4615" s="148">
        <f t="shared" si="1794"/>
        <v>100</v>
      </c>
    </row>
    <row r="4616" spans="1:6" s="28" customFormat="1" x14ac:dyDescent="0.2">
      <c r="A4616" s="43">
        <v>412900</v>
      </c>
      <c r="B4616" s="44" t="s">
        <v>723</v>
      </c>
      <c r="C4616" s="53">
        <v>8000</v>
      </c>
      <c r="D4616" s="45">
        <v>8000</v>
      </c>
      <c r="E4616" s="53">
        <v>0</v>
      </c>
      <c r="F4616" s="148">
        <f t="shared" si="1794"/>
        <v>100</v>
      </c>
    </row>
    <row r="4617" spans="1:6" s="28" customFormat="1" x14ac:dyDescent="0.2">
      <c r="A4617" s="43">
        <v>412900</v>
      </c>
      <c r="B4617" s="44" t="s">
        <v>705</v>
      </c>
      <c r="C4617" s="53">
        <v>1736199.9999999998</v>
      </c>
      <c r="D4617" s="45">
        <v>1200000</v>
      </c>
      <c r="E4617" s="53">
        <v>0</v>
      </c>
      <c r="F4617" s="148">
        <f t="shared" si="1794"/>
        <v>69.116461237184666</v>
      </c>
    </row>
    <row r="4618" spans="1:6" s="50" customFormat="1" x14ac:dyDescent="0.2">
      <c r="A4618" s="41">
        <v>413000</v>
      </c>
      <c r="B4618" s="46" t="s">
        <v>480</v>
      </c>
      <c r="C4618" s="40">
        <f t="shared" ref="C4618" si="1801">C4619</f>
        <v>8000</v>
      </c>
      <c r="D4618" s="40">
        <f t="shared" ref="D4618" si="1802">D4619</f>
        <v>2000</v>
      </c>
      <c r="E4618" s="40">
        <f t="shared" ref="E4618" si="1803">E4619</f>
        <v>0</v>
      </c>
      <c r="F4618" s="152">
        <f t="shared" si="1794"/>
        <v>25</v>
      </c>
    </row>
    <row r="4619" spans="1:6" s="28" customFormat="1" x14ac:dyDescent="0.2">
      <c r="A4619" s="43">
        <v>413900</v>
      </c>
      <c r="B4619" s="265" t="s">
        <v>369</v>
      </c>
      <c r="C4619" s="53">
        <v>8000</v>
      </c>
      <c r="D4619" s="45">
        <v>2000</v>
      </c>
      <c r="E4619" s="53">
        <v>0</v>
      </c>
      <c r="F4619" s="148">
        <f t="shared" si="1794"/>
        <v>25</v>
      </c>
    </row>
    <row r="4620" spans="1:6" s="50" customFormat="1" x14ac:dyDescent="0.2">
      <c r="A4620" s="41">
        <v>414000</v>
      </c>
      <c r="B4620" s="46" t="s">
        <v>374</v>
      </c>
      <c r="C4620" s="40">
        <f>SUM(C4621:C4623)</f>
        <v>500000</v>
      </c>
      <c r="D4620" s="40">
        <f>SUM(D4621:D4623)</f>
        <v>800000</v>
      </c>
      <c r="E4620" s="40">
        <f>SUM(E4621:E4623)</f>
        <v>0</v>
      </c>
      <c r="F4620" s="152">
        <f t="shared" si="1794"/>
        <v>160</v>
      </c>
    </row>
    <row r="4621" spans="1:6" s="28" customFormat="1" x14ac:dyDescent="0.2">
      <c r="A4621" s="43">
        <v>414100</v>
      </c>
      <c r="B4621" s="44" t="s">
        <v>814</v>
      </c>
      <c r="C4621" s="53">
        <v>250000</v>
      </c>
      <c r="D4621" s="45">
        <v>300000</v>
      </c>
      <c r="E4621" s="53">
        <v>0</v>
      </c>
      <c r="F4621" s="148">
        <f t="shared" si="1794"/>
        <v>120</v>
      </c>
    </row>
    <row r="4622" spans="1:6" s="28" customFormat="1" x14ac:dyDescent="0.2">
      <c r="A4622" s="43">
        <v>414100</v>
      </c>
      <c r="B4622" s="44" t="s">
        <v>815</v>
      </c>
      <c r="C4622" s="53">
        <v>250000</v>
      </c>
      <c r="D4622" s="45">
        <v>300000</v>
      </c>
      <c r="E4622" s="53">
        <v>0</v>
      </c>
      <c r="F4622" s="148">
        <f t="shared" si="1794"/>
        <v>120</v>
      </c>
    </row>
    <row r="4623" spans="1:6" s="28" customFormat="1" x14ac:dyDescent="0.2">
      <c r="A4623" s="43">
        <v>414100</v>
      </c>
      <c r="B4623" s="44" t="s">
        <v>809</v>
      </c>
      <c r="C4623" s="53">
        <v>0</v>
      </c>
      <c r="D4623" s="45">
        <v>200000</v>
      </c>
      <c r="E4623" s="53">
        <v>0</v>
      </c>
      <c r="F4623" s="148">
        <v>0</v>
      </c>
    </row>
    <row r="4624" spans="1:6" s="28" customFormat="1" x14ac:dyDescent="0.2">
      <c r="A4624" s="41">
        <v>415000</v>
      </c>
      <c r="B4624" s="73" t="s">
        <v>319</v>
      </c>
      <c r="C4624" s="40">
        <f>SUM(C4625:C4629)</f>
        <v>4688500</v>
      </c>
      <c r="D4624" s="40">
        <f>SUM(D4625:D4629)</f>
        <v>5166100</v>
      </c>
      <c r="E4624" s="40">
        <f>SUM(E4625:E4629)</f>
        <v>0</v>
      </c>
      <c r="F4624" s="152">
        <f t="shared" ref="F4624:F4633" si="1804">D4624/C4624*100</f>
        <v>110.18662685293803</v>
      </c>
    </row>
    <row r="4625" spans="1:6" s="28" customFormat="1" ht="40.5" x14ac:dyDescent="0.2">
      <c r="A4625" s="43">
        <v>415200</v>
      </c>
      <c r="B4625" s="44" t="s">
        <v>874</v>
      </c>
      <c r="C4625" s="53">
        <v>500000.00000000006</v>
      </c>
      <c r="D4625" s="45">
        <v>500000</v>
      </c>
      <c r="E4625" s="53">
        <v>0</v>
      </c>
      <c r="F4625" s="148">
        <f t="shared" si="1804"/>
        <v>99.999999999999986</v>
      </c>
    </row>
    <row r="4626" spans="1:6" s="28" customFormat="1" x14ac:dyDescent="0.2">
      <c r="A4626" s="43">
        <v>415200</v>
      </c>
      <c r="B4626" s="44" t="s">
        <v>1016</v>
      </c>
      <c r="C4626" s="53">
        <v>680000</v>
      </c>
      <c r="D4626" s="45">
        <v>680000</v>
      </c>
      <c r="E4626" s="53">
        <v>0</v>
      </c>
      <c r="F4626" s="148">
        <f t="shared" si="1804"/>
        <v>100</v>
      </c>
    </row>
    <row r="4627" spans="1:6" s="28" customFormat="1" x14ac:dyDescent="0.2">
      <c r="A4627" s="43">
        <v>415200</v>
      </c>
      <c r="B4627" s="44" t="s">
        <v>673</v>
      </c>
      <c r="C4627" s="53">
        <v>1030500</v>
      </c>
      <c r="D4627" s="45">
        <v>1150000</v>
      </c>
      <c r="E4627" s="53">
        <v>0</v>
      </c>
      <c r="F4627" s="148">
        <f t="shared" si="1804"/>
        <v>111.59631246967491</v>
      </c>
    </row>
    <row r="4628" spans="1:6" s="28" customFormat="1" x14ac:dyDescent="0.2">
      <c r="A4628" s="43">
        <v>415200</v>
      </c>
      <c r="B4628" s="44" t="s">
        <v>674</v>
      </c>
      <c r="C4628" s="53">
        <v>728000</v>
      </c>
      <c r="D4628" s="45">
        <v>836100</v>
      </c>
      <c r="E4628" s="53">
        <v>0</v>
      </c>
      <c r="F4628" s="148">
        <f t="shared" si="1804"/>
        <v>114.84890109890109</v>
      </c>
    </row>
    <row r="4629" spans="1:6" s="28" customFormat="1" x14ac:dyDescent="0.2">
      <c r="A4629" s="43">
        <v>415200</v>
      </c>
      <c r="B4629" s="44" t="s">
        <v>699</v>
      </c>
      <c r="C4629" s="53">
        <v>1750000</v>
      </c>
      <c r="D4629" s="45">
        <v>2000000</v>
      </c>
      <c r="E4629" s="53">
        <v>0</v>
      </c>
      <c r="F4629" s="148">
        <f t="shared" si="1804"/>
        <v>114.28571428571428</v>
      </c>
    </row>
    <row r="4630" spans="1:6" s="28" customFormat="1" x14ac:dyDescent="0.2">
      <c r="A4630" s="41">
        <v>416000</v>
      </c>
      <c r="B4630" s="46" t="s">
        <v>481</v>
      </c>
      <c r="C4630" s="40">
        <f>SUM(C4631:C4645)</f>
        <v>460321000</v>
      </c>
      <c r="D4630" s="40">
        <f>SUM(D4631:D4645)</f>
        <v>551495800</v>
      </c>
      <c r="E4630" s="40">
        <f>SUM(E4631:E4645)</f>
        <v>0</v>
      </c>
      <c r="F4630" s="152">
        <f t="shared" si="1804"/>
        <v>119.8067870029827</v>
      </c>
    </row>
    <row r="4631" spans="1:6" s="28" customFormat="1" x14ac:dyDescent="0.2">
      <c r="A4631" s="43">
        <v>416100</v>
      </c>
      <c r="B4631" s="44" t="s">
        <v>816</v>
      </c>
      <c r="C4631" s="53">
        <v>5500000</v>
      </c>
      <c r="D4631" s="53">
        <v>5800000</v>
      </c>
      <c r="E4631" s="53">
        <v>0</v>
      </c>
      <c r="F4631" s="148">
        <f t="shared" si="1804"/>
        <v>105.45454545454544</v>
      </c>
    </row>
    <row r="4632" spans="1:6" s="28" customFormat="1" x14ac:dyDescent="0.2">
      <c r="A4632" s="43">
        <v>416100</v>
      </c>
      <c r="B4632" s="44" t="s">
        <v>875</v>
      </c>
      <c r="C4632" s="53">
        <v>235500000</v>
      </c>
      <c r="D4632" s="53">
        <v>295480800</v>
      </c>
      <c r="E4632" s="53">
        <v>0</v>
      </c>
      <c r="F4632" s="148">
        <f t="shared" si="1804"/>
        <v>125.4695541401274</v>
      </c>
    </row>
    <row r="4633" spans="1:6" s="28" customFormat="1" ht="40.5" x14ac:dyDescent="0.2">
      <c r="A4633" s="43">
        <v>416100</v>
      </c>
      <c r="B4633" s="44" t="s">
        <v>1017</v>
      </c>
      <c r="C4633" s="53">
        <v>6000000</v>
      </c>
      <c r="D4633" s="53">
        <v>6300000</v>
      </c>
      <c r="E4633" s="53">
        <v>0</v>
      </c>
      <c r="F4633" s="148">
        <f t="shared" si="1804"/>
        <v>105</v>
      </c>
    </row>
    <row r="4634" spans="1:6" s="28" customFormat="1" x14ac:dyDescent="0.2">
      <c r="A4634" s="43">
        <v>416100</v>
      </c>
      <c r="B4634" s="44" t="s">
        <v>817</v>
      </c>
      <c r="C4634" s="53">
        <v>0</v>
      </c>
      <c r="D4634" s="53">
        <v>3345000</v>
      </c>
      <c r="E4634" s="53">
        <v>0</v>
      </c>
      <c r="F4634" s="148">
        <v>0</v>
      </c>
    </row>
    <row r="4635" spans="1:6" s="28" customFormat="1" x14ac:dyDescent="0.2">
      <c r="A4635" s="43">
        <v>416100</v>
      </c>
      <c r="B4635" s="44" t="s">
        <v>876</v>
      </c>
      <c r="C4635" s="53">
        <v>96001000</v>
      </c>
      <c r="D4635" s="53">
        <v>108500000</v>
      </c>
      <c r="E4635" s="53">
        <v>0</v>
      </c>
      <c r="F4635" s="148">
        <f t="shared" ref="F4635:F4672" si="1805">D4635/C4635*100</f>
        <v>113.01965604524953</v>
      </c>
    </row>
    <row r="4636" spans="1:6" s="28" customFormat="1" x14ac:dyDescent="0.2">
      <c r="A4636" s="43">
        <v>416100</v>
      </c>
      <c r="B4636" s="44" t="s">
        <v>877</v>
      </c>
      <c r="C4636" s="53">
        <v>99000000</v>
      </c>
      <c r="D4636" s="53">
        <v>114000000</v>
      </c>
      <c r="E4636" s="53">
        <v>0</v>
      </c>
      <c r="F4636" s="148">
        <f t="shared" si="1805"/>
        <v>115.15151515151516</v>
      </c>
    </row>
    <row r="4637" spans="1:6" s="28" customFormat="1" x14ac:dyDescent="0.2">
      <c r="A4637" s="43">
        <v>416100</v>
      </c>
      <c r="B4637" s="44" t="s">
        <v>818</v>
      </c>
      <c r="C4637" s="53">
        <v>7100000</v>
      </c>
      <c r="D4637" s="53">
        <v>8100000</v>
      </c>
      <c r="E4637" s="53">
        <v>0</v>
      </c>
      <c r="F4637" s="148">
        <f t="shared" si="1805"/>
        <v>114.08450704225352</v>
      </c>
    </row>
    <row r="4638" spans="1:6" s="28" customFormat="1" ht="40.5" x14ac:dyDescent="0.2">
      <c r="A4638" s="43">
        <v>416100</v>
      </c>
      <c r="B4638" s="44" t="s">
        <v>878</v>
      </c>
      <c r="C4638" s="53">
        <v>3500000</v>
      </c>
      <c r="D4638" s="53">
        <v>4500000</v>
      </c>
      <c r="E4638" s="53">
        <v>0</v>
      </c>
      <c r="F4638" s="148">
        <f t="shared" si="1805"/>
        <v>128.57142857142858</v>
      </c>
    </row>
    <row r="4639" spans="1:6" s="28" customFormat="1" x14ac:dyDescent="0.2">
      <c r="A4639" s="43">
        <v>416100</v>
      </c>
      <c r="B4639" s="44" t="s">
        <v>1018</v>
      </c>
      <c r="C4639" s="53">
        <v>700000</v>
      </c>
      <c r="D4639" s="53">
        <v>800000</v>
      </c>
      <c r="E4639" s="53">
        <v>0</v>
      </c>
      <c r="F4639" s="148">
        <f t="shared" si="1805"/>
        <v>114.28571428571428</v>
      </c>
    </row>
    <row r="4640" spans="1:6" s="28" customFormat="1" ht="40.5" x14ac:dyDescent="0.2">
      <c r="A4640" s="43">
        <v>416100</v>
      </c>
      <c r="B4640" s="44" t="s">
        <v>1019</v>
      </c>
      <c r="C4640" s="53">
        <v>400000</v>
      </c>
      <c r="D4640" s="45">
        <v>400000</v>
      </c>
      <c r="E4640" s="53">
        <v>0</v>
      </c>
      <c r="F4640" s="148">
        <f t="shared" si="1805"/>
        <v>100</v>
      </c>
    </row>
    <row r="4641" spans="1:6" s="28" customFormat="1" ht="40.5" x14ac:dyDescent="0.2">
      <c r="A4641" s="43">
        <v>416100</v>
      </c>
      <c r="B4641" s="44" t="s">
        <v>819</v>
      </c>
      <c r="C4641" s="53">
        <v>250000</v>
      </c>
      <c r="D4641" s="45">
        <v>250000</v>
      </c>
      <c r="E4641" s="53">
        <v>0</v>
      </c>
      <c r="F4641" s="148">
        <f t="shared" si="1805"/>
        <v>100</v>
      </c>
    </row>
    <row r="4642" spans="1:6" s="28" customFormat="1" x14ac:dyDescent="0.2">
      <c r="A4642" s="43">
        <v>416100</v>
      </c>
      <c r="B4642" s="44" t="s">
        <v>685</v>
      </c>
      <c r="C4642" s="53">
        <v>220000</v>
      </c>
      <c r="D4642" s="45">
        <v>220000</v>
      </c>
      <c r="E4642" s="53">
        <v>0</v>
      </c>
      <c r="F4642" s="148">
        <f t="shared" si="1805"/>
        <v>100</v>
      </c>
    </row>
    <row r="4643" spans="1:6" s="28" customFormat="1" x14ac:dyDescent="0.2">
      <c r="A4643" s="43">
        <v>416100</v>
      </c>
      <c r="B4643" s="44" t="s">
        <v>686</v>
      </c>
      <c r="C4643" s="53">
        <v>500000</v>
      </c>
      <c r="D4643" s="45">
        <v>100000</v>
      </c>
      <c r="E4643" s="53">
        <v>0</v>
      </c>
      <c r="F4643" s="148">
        <f t="shared" si="1805"/>
        <v>20</v>
      </c>
    </row>
    <row r="4644" spans="1:6" s="28" customFormat="1" x14ac:dyDescent="0.2">
      <c r="A4644" s="43">
        <v>416100</v>
      </c>
      <c r="B4644" s="44" t="s">
        <v>664</v>
      </c>
      <c r="C4644" s="53">
        <v>5000000</v>
      </c>
      <c r="D4644" s="45">
        <v>3000000</v>
      </c>
      <c r="E4644" s="53">
        <v>0</v>
      </c>
      <c r="F4644" s="148">
        <f t="shared" si="1805"/>
        <v>60</v>
      </c>
    </row>
    <row r="4645" spans="1:6" s="28" customFormat="1" ht="40.5" x14ac:dyDescent="0.2">
      <c r="A4645" s="43">
        <v>416300</v>
      </c>
      <c r="B4645" s="44" t="s">
        <v>1020</v>
      </c>
      <c r="C4645" s="53">
        <v>650000</v>
      </c>
      <c r="D4645" s="45">
        <v>700000</v>
      </c>
      <c r="E4645" s="53">
        <v>0</v>
      </c>
      <c r="F4645" s="148">
        <f t="shared" si="1805"/>
        <v>107.69230769230769</v>
      </c>
    </row>
    <row r="4646" spans="1:6" s="50" customFormat="1" x14ac:dyDescent="0.2">
      <c r="A4646" s="41">
        <v>419000</v>
      </c>
      <c r="B4646" s="73" t="s">
        <v>484</v>
      </c>
      <c r="C4646" s="40">
        <f t="shared" ref="C4646" si="1806">C4647</f>
        <v>100000</v>
      </c>
      <c r="D4646" s="40">
        <f t="shared" ref="D4646" si="1807">D4647</f>
        <v>100000</v>
      </c>
      <c r="E4646" s="40">
        <f t="shared" ref="E4646" si="1808">E4647</f>
        <v>0</v>
      </c>
      <c r="F4646" s="152">
        <f t="shared" si="1805"/>
        <v>100</v>
      </c>
    </row>
    <row r="4647" spans="1:6" s="28" customFormat="1" x14ac:dyDescent="0.2">
      <c r="A4647" s="43">
        <v>419100</v>
      </c>
      <c r="B4647" s="44" t="s">
        <v>484</v>
      </c>
      <c r="C4647" s="53">
        <v>100000</v>
      </c>
      <c r="D4647" s="45">
        <v>100000</v>
      </c>
      <c r="E4647" s="53">
        <v>0</v>
      </c>
      <c r="F4647" s="148">
        <f t="shared" si="1805"/>
        <v>100</v>
      </c>
    </row>
    <row r="4648" spans="1:6" s="28" customFormat="1" x14ac:dyDescent="0.2">
      <c r="A4648" s="41">
        <v>480000</v>
      </c>
      <c r="B4648" s="46" t="s">
        <v>419</v>
      </c>
      <c r="C4648" s="40">
        <f>C4649+C4655</f>
        <v>26772800</v>
      </c>
      <c r="D4648" s="40">
        <f>D4649+D4655</f>
        <v>35505000</v>
      </c>
      <c r="E4648" s="40">
        <f>E4649+E4655</f>
        <v>0</v>
      </c>
      <c r="F4648" s="152">
        <f t="shared" si="1805"/>
        <v>132.61593856451324</v>
      </c>
    </row>
    <row r="4649" spans="1:6" s="28" customFormat="1" x14ac:dyDescent="0.2">
      <c r="A4649" s="41">
        <v>487000</v>
      </c>
      <c r="B4649" s="46" t="s">
        <v>473</v>
      </c>
      <c r="C4649" s="40">
        <f>SUM(C4650:C4654)</f>
        <v>25332800</v>
      </c>
      <c r="D4649" s="40">
        <f>SUM(D4650:D4654)</f>
        <v>34050000</v>
      </c>
      <c r="E4649" s="40">
        <f>SUM(E4650:E4654)</f>
        <v>0</v>
      </c>
      <c r="F4649" s="152">
        <f t="shared" si="1805"/>
        <v>134.41072443630392</v>
      </c>
    </row>
    <row r="4650" spans="1:6" s="28" customFormat="1" x14ac:dyDescent="0.2">
      <c r="A4650" s="51">
        <v>487300</v>
      </c>
      <c r="B4650" s="66" t="s">
        <v>420</v>
      </c>
      <c r="C4650" s="53">
        <v>782800</v>
      </c>
      <c r="D4650" s="45">
        <v>0</v>
      </c>
      <c r="E4650" s="53">
        <v>0</v>
      </c>
      <c r="F4650" s="148">
        <f t="shared" si="1805"/>
        <v>0</v>
      </c>
    </row>
    <row r="4651" spans="1:6" s="28" customFormat="1" x14ac:dyDescent="0.2">
      <c r="A4651" s="51">
        <v>487400</v>
      </c>
      <c r="B4651" s="44" t="s">
        <v>1021</v>
      </c>
      <c r="C4651" s="53">
        <v>5000000</v>
      </c>
      <c r="D4651" s="45">
        <v>5000000</v>
      </c>
      <c r="E4651" s="53">
        <v>0</v>
      </c>
      <c r="F4651" s="148">
        <f t="shared" si="1805"/>
        <v>100</v>
      </c>
    </row>
    <row r="4652" spans="1:6" s="28" customFormat="1" ht="40.5" x14ac:dyDescent="0.2">
      <c r="A4652" s="51">
        <v>487400</v>
      </c>
      <c r="B4652" s="44" t="s">
        <v>1022</v>
      </c>
      <c r="C4652" s="53">
        <v>5000000</v>
      </c>
      <c r="D4652" s="45">
        <v>5000000</v>
      </c>
      <c r="E4652" s="53">
        <v>0</v>
      </c>
      <c r="F4652" s="148">
        <f t="shared" si="1805"/>
        <v>100</v>
      </c>
    </row>
    <row r="4653" spans="1:6" s="28" customFormat="1" x14ac:dyDescent="0.2">
      <c r="A4653" s="51">
        <v>487400</v>
      </c>
      <c r="B4653" s="44" t="s">
        <v>820</v>
      </c>
      <c r="C4653" s="53">
        <v>50000</v>
      </c>
      <c r="D4653" s="45">
        <v>50000</v>
      </c>
      <c r="E4653" s="53">
        <v>0</v>
      </c>
      <c r="F4653" s="148">
        <f t="shared" si="1805"/>
        <v>100</v>
      </c>
    </row>
    <row r="4654" spans="1:6" s="28" customFormat="1" ht="40.5" x14ac:dyDescent="0.2">
      <c r="A4654" s="51">
        <v>487400</v>
      </c>
      <c r="B4654" s="44" t="s">
        <v>1023</v>
      </c>
      <c r="C4654" s="53">
        <v>14500000</v>
      </c>
      <c r="D4654" s="45">
        <v>24000000</v>
      </c>
      <c r="E4654" s="53">
        <v>0</v>
      </c>
      <c r="F4654" s="148">
        <f t="shared" si="1805"/>
        <v>165.51724137931035</v>
      </c>
    </row>
    <row r="4655" spans="1:6" s="28" customFormat="1" x14ac:dyDescent="0.2">
      <c r="A4655" s="41">
        <v>488000</v>
      </c>
      <c r="B4655" s="46" t="s">
        <v>373</v>
      </c>
      <c r="C4655" s="40">
        <f>SUM(C4656:C4658)</f>
        <v>1440000</v>
      </c>
      <c r="D4655" s="40">
        <f>SUM(D4656:D4658)</f>
        <v>1455000</v>
      </c>
      <c r="E4655" s="40">
        <f>SUM(E4656:E4658)</f>
        <v>0</v>
      </c>
      <c r="F4655" s="152">
        <f t="shared" si="1805"/>
        <v>101.04166666666667</v>
      </c>
    </row>
    <row r="4656" spans="1:6" s="28" customFormat="1" x14ac:dyDescent="0.2">
      <c r="A4656" s="51">
        <v>488100</v>
      </c>
      <c r="B4656" s="44" t="s">
        <v>820</v>
      </c>
      <c r="C4656" s="53">
        <v>750000</v>
      </c>
      <c r="D4656" s="45">
        <v>750000</v>
      </c>
      <c r="E4656" s="53">
        <v>0</v>
      </c>
      <c r="F4656" s="148">
        <f t="shared" si="1805"/>
        <v>100</v>
      </c>
    </row>
    <row r="4657" spans="1:6" s="28" customFormat="1" x14ac:dyDescent="0.2">
      <c r="A4657" s="43">
        <v>488100</v>
      </c>
      <c r="B4657" s="44" t="s">
        <v>821</v>
      </c>
      <c r="C4657" s="53">
        <v>220000</v>
      </c>
      <c r="D4657" s="45">
        <v>220000</v>
      </c>
      <c r="E4657" s="53">
        <v>0</v>
      </c>
      <c r="F4657" s="148">
        <f t="shared" si="1805"/>
        <v>100</v>
      </c>
    </row>
    <row r="4658" spans="1:6" s="28" customFormat="1" x14ac:dyDescent="0.2">
      <c r="A4658" s="43">
        <v>488100</v>
      </c>
      <c r="B4658" s="44" t="s">
        <v>1024</v>
      </c>
      <c r="C4658" s="53">
        <v>470000</v>
      </c>
      <c r="D4658" s="45">
        <v>485000</v>
      </c>
      <c r="E4658" s="53">
        <v>0</v>
      </c>
      <c r="F4658" s="148">
        <f t="shared" si="1805"/>
        <v>103.19148936170212</v>
      </c>
    </row>
    <row r="4659" spans="1:6" s="28" customFormat="1" x14ac:dyDescent="0.2">
      <c r="A4659" s="41">
        <v>510000</v>
      </c>
      <c r="B4659" s="46" t="s">
        <v>423</v>
      </c>
      <c r="C4659" s="40">
        <f>C4660+C4664+0+0</f>
        <v>591999.99999999988</v>
      </c>
      <c r="D4659" s="40">
        <f>D4660+D4664+0+0</f>
        <v>70000</v>
      </c>
      <c r="E4659" s="40">
        <f>E4660+E4664+0+0</f>
        <v>0</v>
      </c>
      <c r="F4659" s="152">
        <f t="shared" si="1805"/>
        <v>11.824324324324326</v>
      </c>
    </row>
    <row r="4660" spans="1:6" s="28" customFormat="1" x14ac:dyDescent="0.2">
      <c r="A4660" s="41">
        <v>511000</v>
      </c>
      <c r="B4660" s="46" t="s">
        <v>424</v>
      </c>
      <c r="C4660" s="40">
        <f>SUM(C4661:C4663)</f>
        <v>581999.99999999988</v>
      </c>
      <c r="D4660" s="40">
        <f>SUM(D4661:D4663)</f>
        <v>60000</v>
      </c>
      <c r="E4660" s="40">
        <f>SUM(E4661:E4663)</f>
        <v>0</v>
      </c>
      <c r="F4660" s="152">
        <f t="shared" si="1805"/>
        <v>10.309278350515466</v>
      </c>
    </row>
    <row r="4661" spans="1:6" s="28" customFormat="1" x14ac:dyDescent="0.2">
      <c r="A4661" s="51">
        <v>511200</v>
      </c>
      <c r="B4661" s="44" t="s">
        <v>426</v>
      </c>
      <c r="C4661" s="53">
        <v>22000</v>
      </c>
      <c r="D4661" s="45">
        <v>0</v>
      </c>
      <c r="E4661" s="53">
        <v>0</v>
      </c>
      <c r="F4661" s="148">
        <f t="shared" si="1805"/>
        <v>0</v>
      </c>
    </row>
    <row r="4662" spans="1:6" s="28" customFormat="1" x14ac:dyDescent="0.2">
      <c r="A4662" s="43">
        <v>511300</v>
      </c>
      <c r="B4662" s="44" t="s">
        <v>427</v>
      </c>
      <c r="C4662" s="53">
        <v>10000</v>
      </c>
      <c r="D4662" s="45">
        <v>10000</v>
      </c>
      <c r="E4662" s="53">
        <v>0</v>
      </c>
      <c r="F4662" s="148">
        <f t="shared" si="1805"/>
        <v>100</v>
      </c>
    </row>
    <row r="4663" spans="1:6" s="28" customFormat="1" x14ac:dyDescent="0.2">
      <c r="A4663" s="43">
        <v>511700</v>
      </c>
      <c r="B4663" s="44" t="s">
        <v>430</v>
      </c>
      <c r="C4663" s="53">
        <v>549999.99999999988</v>
      </c>
      <c r="D4663" s="45">
        <v>50000</v>
      </c>
      <c r="E4663" s="53">
        <v>0</v>
      </c>
      <c r="F4663" s="148">
        <f t="shared" si="1805"/>
        <v>9.0909090909090917</v>
      </c>
    </row>
    <row r="4664" spans="1:6" s="28" customFormat="1" x14ac:dyDescent="0.2">
      <c r="A4664" s="41">
        <v>516000</v>
      </c>
      <c r="B4664" s="46" t="s">
        <v>434</v>
      </c>
      <c r="C4664" s="40">
        <f t="shared" ref="C4664" si="1809">SUM(C4665)</f>
        <v>10000</v>
      </c>
      <c r="D4664" s="40">
        <f t="shared" ref="D4664" si="1810">SUM(D4665)</f>
        <v>10000</v>
      </c>
      <c r="E4664" s="40">
        <f t="shared" ref="E4664" si="1811">SUM(E4665)</f>
        <v>0</v>
      </c>
      <c r="F4664" s="152">
        <f t="shared" si="1805"/>
        <v>100</v>
      </c>
    </row>
    <row r="4665" spans="1:6" s="28" customFormat="1" x14ac:dyDescent="0.2">
      <c r="A4665" s="43">
        <v>516100</v>
      </c>
      <c r="B4665" s="44" t="s">
        <v>434</v>
      </c>
      <c r="C4665" s="53">
        <v>10000</v>
      </c>
      <c r="D4665" s="45">
        <v>10000</v>
      </c>
      <c r="E4665" s="53">
        <v>0</v>
      </c>
      <c r="F4665" s="148">
        <f t="shared" si="1805"/>
        <v>100</v>
      </c>
    </row>
    <row r="4666" spans="1:6" s="50" customFormat="1" x14ac:dyDescent="0.2">
      <c r="A4666" s="41">
        <v>630000</v>
      </c>
      <c r="B4666" s="46" t="s">
        <v>464</v>
      </c>
      <c r="C4666" s="40">
        <f>C4667+C4670</f>
        <v>4977500</v>
      </c>
      <c r="D4666" s="40">
        <f>D4667+D4670</f>
        <v>430000</v>
      </c>
      <c r="E4666" s="40">
        <f>E4667+E4670</f>
        <v>0</v>
      </c>
      <c r="F4666" s="152">
        <f t="shared" si="1805"/>
        <v>8.63887493721748</v>
      </c>
    </row>
    <row r="4667" spans="1:6" s="50" customFormat="1" x14ac:dyDescent="0.2">
      <c r="A4667" s="41">
        <v>631000</v>
      </c>
      <c r="B4667" s="46" t="s">
        <v>396</v>
      </c>
      <c r="C4667" s="40">
        <f>C4668+0+C4669</f>
        <v>4827500</v>
      </c>
      <c r="D4667" s="40">
        <f>D4668+0+D4669</f>
        <v>330000</v>
      </c>
      <c r="E4667" s="40">
        <f>E4668+0+E4669</f>
        <v>0</v>
      </c>
      <c r="F4667" s="152">
        <f t="shared" si="1805"/>
        <v>6.8358363542206106</v>
      </c>
    </row>
    <row r="4668" spans="1:6" s="28" customFormat="1" ht="40.5" x14ac:dyDescent="0.2">
      <c r="A4668" s="43">
        <v>631900</v>
      </c>
      <c r="B4668" s="44" t="s">
        <v>879</v>
      </c>
      <c r="C4668" s="53">
        <v>330000</v>
      </c>
      <c r="D4668" s="45">
        <v>330000</v>
      </c>
      <c r="E4668" s="53">
        <v>0</v>
      </c>
      <c r="F4668" s="148">
        <f t="shared" si="1805"/>
        <v>100</v>
      </c>
    </row>
    <row r="4669" spans="1:6" s="28" customFormat="1" x14ac:dyDescent="0.2">
      <c r="A4669" s="43">
        <v>631900</v>
      </c>
      <c r="B4669" s="44" t="s">
        <v>744</v>
      </c>
      <c r="C4669" s="53">
        <v>4497500</v>
      </c>
      <c r="D4669" s="45">
        <v>0</v>
      </c>
      <c r="E4669" s="53">
        <v>0</v>
      </c>
      <c r="F4669" s="148">
        <f t="shared" si="1805"/>
        <v>0</v>
      </c>
    </row>
    <row r="4670" spans="1:6" s="50" customFormat="1" x14ac:dyDescent="0.2">
      <c r="A4670" s="41">
        <v>638000</v>
      </c>
      <c r="B4670" s="46" t="s">
        <v>397</v>
      </c>
      <c r="C4670" s="40">
        <f t="shared" ref="C4670" si="1812">C4671</f>
        <v>150000</v>
      </c>
      <c r="D4670" s="40">
        <f t="shared" ref="D4670" si="1813">D4671</f>
        <v>100000</v>
      </c>
      <c r="E4670" s="40">
        <f t="shared" ref="E4670" si="1814">E4671</f>
        <v>0</v>
      </c>
      <c r="F4670" s="152">
        <f t="shared" si="1805"/>
        <v>66.666666666666657</v>
      </c>
    </row>
    <row r="4671" spans="1:6" s="28" customFormat="1" x14ac:dyDescent="0.2">
      <c r="A4671" s="43">
        <v>638100</v>
      </c>
      <c r="B4671" s="44" t="s">
        <v>469</v>
      </c>
      <c r="C4671" s="53">
        <v>150000</v>
      </c>
      <c r="D4671" s="45">
        <v>100000</v>
      </c>
      <c r="E4671" s="53">
        <v>0</v>
      </c>
      <c r="F4671" s="148">
        <f t="shared" si="1805"/>
        <v>66.666666666666657</v>
      </c>
    </row>
    <row r="4672" spans="1:6" s="28" customFormat="1" x14ac:dyDescent="0.2">
      <c r="A4672" s="82"/>
      <c r="B4672" s="76" t="s">
        <v>646</v>
      </c>
      <c r="C4672" s="80">
        <f>C4599+C4648+C4659+C4666</f>
        <v>505946000</v>
      </c>
      <c r="D4672" s="80">
        <f>D4599+D4648+D4659+D4666</f>
        <v>601262900</v>
      </c>
      <c r="E4672" s="80">
        <f>E4599+E4648+E4659+E4666</f>
        <v>0</v>
      </c>
      <c r="F4672" s="153">
        <f t="shared" si="1805"/>
        <v>118.8393425385318</v>
      </c>
    </row>
    <row r="4673" spans="1:6" s="28" customFormat="1" x14ac:dyDescent="0.2">
      <c r="A4673" s="43"/>
      <c r="B4673" s="44"/>
      <c r="C4673" s="45"/>
      <c r="D4673" s="45"/>
      <c r="E4673" s="45"/>
      <c r="F4673" s="147"/>
    </row>
    <row r="4674" spans="1:6" s="28" customFormat="1" x14ac:dyDescent="0.2">
      <c r="A4674" s="38"/>
      <c r="B4674" s="39"/>
      <c r="C4674" s="45"/>
      <c r="D4674" s="45"/>
      <c r="E4674" s="45"/>
      <c r="F4674" s="147"/>
    </row>
    <row r="4675" spans="1:6" s="28" customFormat="1" x14ac:dyDescent="0.2">
      <c r="A4675" s="69" t="s">
        <v>1025</v>
      </c>
      <c r="B4675" s="39"/>
      <c r="C4675" s="45"/>
      <c r="D4675" s="45"/>
      <c r="E4675" s="45"/>
      <c r="F4675" s="147"/>
    </row>
    <row r="4676" spans="1:6" s="28" customFormat="1" x14ac:dyDescent="0.2">
      <c r="A4676" s="69" t="s">
        <v>663</v>
      </c>
      <c r="B4676" s="39"/>
      <c r="C4676" s="45"/>
      <c r="D4676" s="45"/>
      <c r="E4676" s="45"/>
      <c r="F4676" s="147"/>
    </row>
    <row r="4677" spans="1:6" s="28" customFormat="1" x14ac:dyDescent="0.2">
      <c r="A4677" s="69" t="s">
        <v>545</v>
      </c>
      <c r="B4677" s="39"/>
      <c r="C4677" s="45"/>
      <c r="D4677" s="45"/>
      <c r="E4677" s="45"/>
      <c r="F4677" s="147"/>
    </row>
    <row r="4678" spans="1:6" s="28" customFormat="1" x14ac:dyDescent="0.2">
      <c r="A4678" s="69" t="s">
        <v>577</v>
      </c>
      <c r="B4678" s="39"/>
      <c r="C4678" s="45"/>
      <c r="D4678" s="45"/>
      <c r="E4678" s="45"/>
      <c r="F4678" s="147"/>
    </row>
    <row r="4679" spans="1:6" s="28" customFormat="1" x14ac:dyDescent="0.2">
      <c r="A4679" s="38"/>
      <c r="B4679" s="39"/>
      <c r="C4679" s="45"/>
      <c r="D4679" s="45"/>
      <c r="E4679" s="45"/>
      <c r="F4679" s="147"/>
    </row>
    <row r="4680" spans="1:6" s="28" customFormat="1" x14ac:dyDescent="0.2">
      <c r="A4680" s="41">
        <v>410000</v>
      </c>
      <c r="B4680" s="46" t="s">
        <v>357</v>
      </c>
      <c r="C4680" s="40">
        <f>C4681+C4686+C4699+C4701+0+0+0</f>
        <v>1993486900</v>
      </c>
      <c r="D4680" s="40">
        <f>D4681+D4686+D4699+D4701+0+0+0</f>
        <v>2191720900</v>
      </c>
      <c r="E4680" s="40">
        <f>E4681+E4686+E4699+E4701+0+0+0</f>
        <v>0</v>
      </c>
      <c r="F4680" s="152">
        <f t="shared" ref="F4680:F4707" si="1815">D4680/C4680*100</f>
        <v>109.94408340481195</v>
      </c>
    </row>
    <row r="4681" spans="1:6" s="28" customFormat="1" x14ac:dyDescent="0.2">
      <c r="A4681" s="41">
        <v>411000</v>
      </c>
      <c r="B4681" s="42" t="s">
        <v>474</v>
      </c>
      <c r="C4681" s="40">
        <f t="shared" ref="C4681" si="1816">SUM(C4682:C4685)</f>
        <v>18504000</v>
      </c>
      <c r="D4681" s="40">
        <f t="shared" ref="D4681" si="1817">SUM(D4682:D4685)</f>
        <v>19234800</v>
      </c>
      <c r="E4681" s="40">
        <f t="shared" ref="E4681" si="1818">SUM(E4682:E4685)</f>
        <v>0</v>
      </c>
      <c r="F4681" s="152">
        <f t="shared" si="1815"/>
        <v>103.94941634241246</v>
      </c>
    </row>
    <row r="4682" spans="1:6" s="28" customFormat="1" x14ac:dyDescent="0.2">
      <c r="A4682" s="43">
        <v>411100</v>
      </c>
      <c r="B4682" s="44" t="s">
        <v>358</v>
      </c>
      <c r="C4682" s="53">
        <v>17070000</v>
      </c>
      <c r="D4682" s="45">
        <v>17800000</v>
      </c>
      <c r="E4682" s="53">
        <v>0</v>
      </c>
      <c r="F4682" s="148">
        <f t="shared" si="1815"/>
        <v>104.27650849443468</v>
      </c>
    </row>
    <row r="4683" spans="1:6" s="28" customFormat="1" ht="40.5" x14ac:dyDescent="0.2">
      <c r="A4683" s="43">
        <v>411200</v>
      </c>
      <c r="B4683" s="44" t="s">
        <v>487</v>
      </c>
      <c r="C4683" s="53">
        <v>530000</v>
      </c>
      <c r="D4683" s="45">
        <v>505800</v>
      </c>
      <c r="E4683" s="53">
        <v>0</v>
      </c>
      <c r="F4683" s="148">
        <f t="shared" si="1815"/>
        <v>95.433962264150935</v>
      </c>
    </row>
    <row r="4684" spans="1:6" s="28" customFormat="1" ht="40.5" x14ac:dyDescent="0.2">
      <c r="A4684" s="43">
        <v>411300</v>
      </c>
      <c r="B4684" s="44" t="s">
        <v>359</v>
      </c>
      <c r="C4684" s="53">
        <v>659000</v>
      </c>
      <c r="D4684" s="45">
        <v>654000</v>
      </c>
      <c r="E4684" s="53">
        <v>0</v>
      </c>
      <c r="F4684" s="148">
        <f t="shared" si="1815"/>
        <v>99.241274658573602</v>
      </c>
    </row>
    <row r="4685" spans="1:6" s="28" customFormat="1" x14ac:dyDescent="0.2">
      <c r="A4685" s="43">
        <v>411400</v>
      </c>
      <c r="B4685" s="44" t="s">
        <v>360</v>
      </c>
      <c r="C4685" s="53">
        <v>245000</v>
      </c>
      <c r="D4685" s="45">
        <v>274999.99999999965</v>
      </c>
      <c r="E4685" s="53">
        <v>0</v>
      </c>
      <c r="F4685" s="148">
        <f t="shared" si="1815"/>
        <v>112.24489795918353</v>
      </c>
    </row>
    <row r="4686" spans="1:6" s="28" customFormat="1" x14ac:dyDescent="0.2">
      <c r="A4686" s="41">
        <v>412000</v>
      </c>
      <c r="B4686" s="46" t="s">
        <v>479</v>
      </c>
      <c r="C4686" s="40">
        <f>SUM(C4687:C4698)</f>
        <v>8182900</v>
      </c>
      <c r="D4686" s="40">
        <f>SUM(D4687:D4698)</f>
        <v>8786100</v>
      </c>
      <c r="E4686" s="40">
        <f>SUM(E4687:E4698)</f>
        <v>0</v>
      </c>
      <c r="F4686" s="152">
        <f t="shared" si="1815"/>
        <v>107.3714697723301</v>
      </c>
    </row>
    <row r="4687" spans="1:6" s="28" customFormat="1" x14ac:dyDescent="0.2">
      <c r="A4687" s="43">
        <v>412100</v>
      </c>
      <c r="B4687" s="44" t="s">
        <v>361</v>
      </c>
      <c r="C4687" s="53">
        <v>70000</v>
      </c>
      <c r="D4687" s="45">
        <v>400000</v>
      </c>
      <c r="E4687" s="53">
        <v>0</v>
      </c>
      <c r="F4687" s="148">
        <f t="shared" si="1815"/>
        <v>571.42857142857144</v>
      </c>
    </row>
    <row r="4688" spans="1:6" s="28" customFormat="1" ht="40.5" x14ac:dyDescent="0.2">
      <c r="A4688" s="43">
        <v>412200</v>
      </c>
      <c r="B4688" s="44" t="s">
        <v>488</v>
      </c>
      <c r="C4688" s="53">
        <v>1450000</v>
      </c>
      <c r="D4688" s="45">
        <v>1500000</v>
      </c>
      <c r="E4688" s="53">
        <v>0</v>
      </c>
      <c r="F4688" s="148">
        <f t="shared" si="1815"/>
        <v>103.44827586206897</v>
      </c>
    </row>
    <row r="4689" spans="1:6" s="28" customFormat="1" x14ac:dyDescent="0.2">
      <c r="A4689" s="43">
        <v>412300</v>
      </c>
      <c r="B4689" s="44" t="s">
        <v>362</v>
      </c>
      <c r="C4689" s="53">
        <v>182000</v>
      </c>
      <c r="D4689" s="45">
        <v>190000</v>
      </c>
      <c r="E4689" s="53">
        <v>0</v>
      </c>
      <c r="F4689" s="148">
        <f t="shared" si="1815"/>
        <v>104.39560439560441</v>
      </c>
    </row>
    <row r="4690" spans="1:6" s="28" customFormat="1" x14ac:dyDescent="0.2">
      <c r="A4690" s="43">
        <v>412500</v>
      </c>
      <c r="B4690" s="44" t="s">
        <v>364</v>
      </c>
      <c r="C4690" s="53">
        <v>136000</v>
      </c>
      <c r="D4690" s="45">
        <v>150000</v>
      </c>
      <c r="E4690" s="53">
        <v>0</v>
      </c>
      <c r="F4690" s="148">
        <f t="shared" si="1815"/>
        <v>110.29411764705883</v>
      </c>
    </row>
    <row r="4691" spans="1:6" s="28" customFormat="1" x14ac:dyDescent="0.2">
      <c r="A4691" s="43">
        <v>412600</v>
      </c>
      <c r="B4691" s="44" t="s">
        <v>489</v>
      </c>
      <c r="C4691" s="53">
        <v>90000</v>
      </c>
      <c r="D4691" s="45">
        <v>90000</v>
      </c>
      <c r="E4691" s="53">
        <v>0</v>
      </c>
      <c r="F4691" s="148">
        <f t="shared" si="1815"/>
        <v>100</v>
      </c>
    </row>
    <row r="4692" spans="1:6" s="28" customFormat="1" x14ac:dyDescent="0.2">
      <c r="A4692" s="43">
        <v>412700</v>
      </c>
      <c r="B4692" s="44" t="s">
        <v>476</v>
      </c>
      <c r="C4692" s="53">
        <v>6100000</v>
      </c>
      <c r="D4692" s="45">
        <v>6300000</v>
      </c>
      <c r="E4692" s="53">
        <v>0</v>
      </c>
      <c r="F4692" s="148">
        <f t="shared" si="1815"/>
        <v>103.27868852459017</v>
      </c>
    </row>
    <row r="4693" spans="1:6" s="28" customFormat="1" x14ac:dyDescent="0.2">
      <c r="A4693" s="43">
        <v>412900</v>
      </c>
      <c r="B4693" s="44" t="s">
        <v>888</v>
      </c>
      <c r="C4693" s="53">
        <v>2300</v>
      </c>
      <c r="D4693" s="45">
        <v>2300</v>
      </c>
      <c r="E4693" s="53">
        <v>0</v>
      </c>
      <c r="F4693" s="148">
        <f t="shared" si="1815"/>
        <v>100</v>
      </c>
    </row>
    <row r="4694" spans="1:6" s="28" customFormat="1" x14ac:dyDescent="0.2">
      <c r="A4694" s="43">
        <v>412900</v>
      </c>
      <c r="B4694" s="44" t="s">
        <v>703</v>
      </c>
      <c r="C4694" s="53">
        <v>90000</v>
      </c>
      <c r="D4694" s="45">
        <v>90000</v>
      </c>
      <c r="E4694" s="53">
        <v>0</v>
      </c>
      <c r="F4694" s="148">
        <f t="shared" si="1815"/>
        <v>100</v>
      </c>
    </row>
    <row r="4695" spans="1:6" s="28" customFormat="1" x14ac:dyDescent="0.2">
      <c r="A4695" s="43">
        <v>412900</v>
      </c>
      <c r="B4695" s="44" t="s">
        <v>721</v>
      </c>
      <c r="C4695" s="53">
        <v>4000</v>
      </c>
      <c r="D4695" s="45">
        <v>4000</v>
      </c>
      <c r="E4695" s="53">
        <v>0</v>
      </c>
      <c r="F4695" s="148">
        <f t="shared" si="1815"/>
        <v>100</v>
      </c>
    </row>
    <row r="4696" spans="1:6" s="28" customFormat="1" x14ac:dyDescent="0.2">
      <c r="A4696" s="43">
        <v>412900</v>
      </c>
      <c r="B4696" s="48" t="s">
        <v>722</v>
      </c>
      <c r="C4696" s="53">
        <v>11300</v>
      </c>
      <c r="D4696" s="45">
        <v>11300</v>
      </c>
      <c r="E4696" s="53">
        <v>0</v>
      </c>
      <c r="F4696" s="148">
        <f t="shared" si="1815"/>
        <v>100</v>
      </c>
    </row>
    <row r="4697" spans="1:6" s="28" customFormat="1" x14ac:dyDescent="0.2">
      <c r="A4697" s="43">
        <v>412900</v>
      </c>
      <c r="B4697" s="44" t="s">
        <v>723</v>
      </c>
      <c r="C4697" s="53">
        <v>36800</v>
      </c>
      <c r="D4697" s="45">
        <v>38000</v>
      </c>
      <c r="E4697" s="53">
        <v>0</v>
      </c>
      <c r="F4697" s="148">
        <f t="shared" si="1815"/>
        <v>103.26086956521738</v>
      </c>
    </row>
    <row r="4698" spans="1:6" s="28" customFormat="1" x14ac:dyDescent="0.2">
      <c r="A4698" s="43">
        <v>412900</v>
      </c>
      <c r="B4698" s="44" t="s">
        <v>705</v>
      </c>
      <c r="C4698" s="53">
        <v>10500</v>
      </c>
      <c r="D4698" s="45">
        <v>10500</v>
      </c>
      <c r="E4698" s="53">
        <v>0</v>
      </c>
      <c r="F4698" s="148">
        <f t="shared" si="1815"/>
        <v>100</v>
      </c>
    </row>
    <row r="4699" spans="1:6" s="28" customFormat="1" ht="40.5" x14ac:dyDescent="0.2">
      <c r="A4699" s="41">
        <v>417000</v>
      </c>
      <c r="B4699" s="46" t="s">
        <v>482</v>
      </c>
      <c r="C4699" s="40">
        <f t="shared" ref="C4699" si="1819">C4700</f>
        <v>1965700000</v>
      </c>
      <c r="D4699" s="40">
        <f t="shared" ref="D4699" si="1820">D4700</f>
        <v>2162600000</v>
      </c>
      <c r="E4699" s="40">
        <f t="shared" ref="E4699" si="1821">E4700</f>
        <v>0</v>
      </c>
      <c r="F4699" s="152">
        <f t="shared" si="1815"/>
        <v>110.01678791270287</v>
      </c>
    </row>
    <row r="4700" spans="1:6" s="28" customFormat="1" x14ac:dyDescent="0.2">
      <c r="A4700" s="43">
        <v>417100</v>
      </c>
      <c r="B4700" s="44" t="s">
        <v>337</v>
      </c>
      <c r="C4700" s="53">
        <v>1965700000</v>
      </c>
      <c r="D4700" s="45">
        <v>2162600000</v>
      </c>
      <c r="E4700" s="53">
        <v>0</v>
      </c>
      <c r="F4700" s="148">
        <f t="shared" si="1815"/>
        <v>110.01678791270287</v>
      </c>
    </row>
    <row r="4701" spans="1:6" s="50" customFormat="1" x14ac:dyDescent="0.2">
      <c r="A4701" s="41">
        <v>419000</v>
      </c>
      <c r="B4701" s="46" t="s">
        <v>484</v>
      </c>
      <c r="C4701" s="40">
        <f t="shared" ref="C4701" si="1822">C4702</f>
        <v>1100000</v>
      </c>
      <c r="D4701" s="40">
        <f t="shared" ref="D4701" si="1823">D4702</f>
        <v>1100000</v>
      </c>
      <c r="E4701" s="40">
        <f t="shared" ref="E4701" si="1824">E4702</f>
        <v>0</v>
      </c>
      <c r="F4701" s="152">
        <f t="shared" si="1815"/>
        <v>100</v>
      </c>
    </row>
    <row r="4702" spans="1:6" s="28" customFormat="1" x14ac:dyDescent="0.2">
      <c r="A4702" s="43">
        <v>419100</v>
      </c>
      <c r="B4702" s="44" t="s">
        <v>484</v>
      </c>
      <c r="C4702" s="53">
        <v>1100000</v>
      </c>
      <c r="D4702" s="45">
        <v>1100000</v>
      </c>
      <c r="E4702" s="53">
        <v>0</v>
      </c>
      <c r="F4702" s="148">
        <f t="shared" si="1815"/>
        <v>100</v>
      </c>
    </row>
    <row r="4703" spans="1:6" s="28" customFormat="1" x14ac:dyDescent="0.2">
      <c r="A4703" s="41">
        <v>510000</v>
      </c>
      <c r="B4703" s="46" t="s">
        <v>423</v>
      </c>
      <c r="C4703" s="40">
        <f>C4704+0+C4709</f>
        <v>226900</v>
      </c>
      <c r="D4703" s="40">
        <f>D4704+0+D4709</f>
        <v>2336900</v>
      </c>
      <c r="E4703" s="40">
        <f>E4704+0+E4709</f>
        <v>0</v>
      </c>
      <c r="F4703" s="152">
        <f t="shared" si="1815"/>
        <v>1029.9250771264874</v>
      </c>
    </row>
    <row r="4704" spans="1:6" s="28" customFormat="1" x14ac:dyDescent="0.2">
      <c r="A4704" s="41">
        <v>511000</v>
      </c>
      <c r="B4704" s="46" t="s">
        <v>424</v>
      </c>
      <c r="C4704" s="40">
        <f t="shared" ref="C4704" si="1825">SUM(C4705:C4708)</f>
        <v>199900</v>
      </c>
      <c r="D4704" s="40">
        <f t="shared" ref="D4704" si="1826">SUM(D4705:D4708)</f>
        <v>2309900</v>
      </c>
      <c r="E4704" s="40">
        <f t="shared" ref="E4704" si="1827">SUM(E4705:E4708)</f>
        <v>0</v>
      </c>
      <c r="F4704" s="152">
        <f t="shared" si="1815"/>
        <v>1155.5277638819409</v>
      </c>
    </row>
    <row r="4705" spans="1:6" s="28" customFormat="1" x14ac:dyDescent="0.2">
      <c r="A4705" s="51">
        <v>511100</v>
      </c>
      <c r="B4705" s="44" t="s">
        <v>425</v>
      </c>
      <c r="C4705" s="53">
        <v>9900</v>
      </c>
      <c r="D4705" s="45">
        <v>9900</v>
      </c>
      <c r="E4705" s="53">
        <v>0</v>
      </c>
      <c r="F4705" s="148">
        <f t="shared" si="1815"/>
        <v>100</v>
      </c>
    </row>
    <row r="4706" spans="1:6" s="28" customFormat="1" x14ac:dyDescent="0.2">
      <c r="A4706" s="51">
        <v>511200</v>
      </c>
      <c r="B4706" s="44" t="s">
        <v>426</v>
      </c>
      <c r="C4706" s="53">
        <v>40000</v>
      </c>
      <c r="D4706" s="45">
        <v>300000</v>
      </c>
      <c r="E4706" s="53">
        <v>0</v>
      </c>
      <c r="F4706" s="148">
        <f t="shared" si="1815"/>
        <v>750</v>
      </c>
    </row>
    <row r="4707" spans="1:6" s="28" customFormat="1" x14ac:dyDescent="0.2">
      <c r="A4707" s="43">
        <v>511300</v>
      </c>
      <c r="B4707" s="44" t="s">
        <v>427</v>
      </c>
      <c r="C4707" s="53">
        <v>150000</v>
      </c>
      <c r="D4707" s="45">
        <v>1500000</v>
      </c>
      <c r="E4707" s="53">
        <v>0</v>
      </c>
      <c r="F4707" s="148">
        <f t="shared" si="1815"/>
        <v>1000</v>
      </c>
    </row>
    <row r="4708" spans="1:6" s="28" customFormat="1" x14ac:dyDescent="0.2">
      <c r="A4708" s="43">
        <v>511700</v>
      </c>
      <c r="B4708" s="44" t="s">
        <v>430</v>
      </c>
      <c r="C4708" s="53">
        <v>0</v>
      </c>
      <c r="D4708" s="45">
        <v>500000</v>
      </c>
      <c r="E4708" s="53">
        <v>0</v>
      </c>
      <c r="F4708" s="148">
        <v>0</v>
      </c>
    </row>
    <row r="4709" spans="1:6" s="28" customFormat="1" x14ac:dyDescent="0.2">
      <c r="A4709" s="41">
        <v>516000</v>
      </c>
      <c r="B4709" s="46" t="s">
        <v>434</v>
      </c>
      <c r="C4709" s="40">
        <f t="shared" ref="C4709" si="1828">C4710</f>
        <v>27000</v>
      </c>
      <c r="D4709" s="40">
        <f t="shared" ref="D4709" si="1829">D4710</f>
        <v>27000</v>
      </c>
      <c r="E4709" s="40">
        <f t="shared" ref="E4709" si="1830">E4710</f>
        <v>0</v>
      </c>
      <c r="F4709" s="152">
        <f t="shared" ref="F4709:F4714" si="1831">D4709/C4709*100</f>
        <v>100</v>
      </c>
    </row>
    <row r="4710" spans="1:6" s="28" customFormat="1" x14ac:dyDescent="0.2">
      <c r="A4710" s="43">
        <v>516100</v>
      </c>
      <c r="B4710" s="44" t="s">
        <v>434</v>
      </c>
      <c r="C4710" s="53">
        <v>27000</v>
      </c>
      <c r="D4710" s="45">
        <v>27000</v>
      </c>
      <c r="E4710" s="53">
        <v>0</v>
      </c>
      <c r="F4710" s="148">
        <f t="shared" si="1831"/>
        <v>100</v>
      </c>
    </row>
    <row r="4711" spans="1:6" s="50" customFormat="1" x14ac:dyDescent="0.2">
      <c r="A4711" s="41">
        <v>630000</v>
      </c>
      <c r="B4711" s="46" t="s">
        <v>464</v>
      </c>
      <c r="C4711" s="40">
        <f>0+C4712</f>
        <v>668000</v>
      </c>
      <c r="D4711" s="40">
        <f>0+D4712</f>
        <v>616000</v>
      </c>
      <c r="E4711" s="40">
        <f>0+E4712</f>
        <v>0</v>
      </c>
      <c r="F4711" s="152">
        <f t="shared" si="1831"/>
        <v>92.215568862275461</v>
      </c>
    </row>
    <row r="4712" spans="1:6" s="50" customFormat="1" x14ac:dyDescent="0.2">
      <c r="A4712" s="41">
        <v>638000</v>
      </c>
      <c r="B4712" s="46" t="s">
        <v>397</v>
      </c>
      <c r="C4712" s="40">
        <f>C4713+0</f>
        <v>668000</v>
      </c>
      <c r="D4712" s="40">
        <f>D4713+0</f>
        <v>616000</v>
      </c>
      <c r="E4712" s="40">
        <f>E4713+0</f>
        <v>0</v>
      </c>
      <c r="F4712" s="152">
        <f t="shared" si="1831"/>
        <v>92.215568862275461</v>
      </c>
    </row>
    <row r="4713" spans="1:6" s="28" customFormat="1" x14ac:dyDescent="0.2">
      <c r="A4713" s="43">
        <v>638100</v>
      </c>
      <c r="B4713" s="44" t="s">
        <v>469</v>
      </c>
      <c r="C4713" s="53">
        <v>668000</v>
      </c>
      <c r="D4713" s="45">
        <v>616000</v>
      </c>
      <c r="E4713" s="53">
        <v>0</v>
      </c>
      <c r="F4713" s="148">
        <f t="shared" si="1831"/>
        <v>92.215568862275461</v>
      </c>
    </row>
    <row r="4714" spans="1:6" s="28" customFormat="1" x14ac:dyDescent="0.2">
      <c r="A4714" s="82"/>
      <c r="B4714" s="76" t="s">
        <v>646</v>
      </c>
      <c r="C4714" s="80">
        <f>C4680+C4703+0+C4711+0</f>
        <v>1994381800</v>
      </c>
      <c r="D4714" s="80">
        <f>D4680+D4703+0+D4711+0</f>
        <v>2194673800</v>
      </c>
      <c r="E4714" s="80">
        <f>E4680+E4703+0+E4711+0</f>
        <v>0</v>
      </c>
      <c r="F4714" s="153">
        <f t="shared" si="1831"/>
        <v>110.0428112611136</v>
      </c>
    </row>
    <row r="4715" spans="1:6" s="28" customFormat="1" x14ac:dyDescent="0.2">
      <c r="A4715" s="41"/>
      <c r="B4715" s="46"/>
      <c r="C4715" s="45"/>
      <c r="D4715" s="45"/>
      <c r="E4715" s="45"/>
      <c r="F4715" s="147"/>
    </row>
    <row r="4716" spans="1:6" s="28" customFormat="1" x14ac:dyDescent="0.2">
      <c r="A4716" s="38"/>
      <c r="B4716" s="39"/>
      <c r="C4716" s="45"/>
      <c r="D4716" s="45"/>
      <c r="E4716" s="45"/>
      <c r="F4716" s="147"/>
    </row>
    <row r="4717" spans="1:6" s="28" customFormat="1" x14ac:dyDescent="0.2">
      <c r="A4717" s="43" t="s">
        <v>1026</v>
      </c>
      <c r="B4717" s="46"/>
      <c r="C4717" s="45"/>
      <c r="D4717" s="45"/>
      <c r="E4717" s="45"/>
      <c r="F4717" s="147"/>
    </row>
    <row r="4718" spans="1:6" s="28" customFormat="1" x14ac:dyDescent="0.2">
      <c r="A4718" s="43" t="s">
        <v>665</v>
      </c>
      <c r="B4718" s="46"/>
      <c r="C4718" s="45"/>
      <c r="D4718" s="45"/>
      <c r="E4718" s="45"/>
      <c r="F4718" s="147"/>
    </row>
    <row r="4719" spans="1:6" s="28" customFormat="1" x14ac:dyDescent="0.2">
      <c r="A4719" s="43" t="s">
        <v>543</v>
      </c>
      <c r="B4719" s="46"/>
      <c r="C4719" s="45"/>
      <c r="D4719" s="45"/>
      <c r="E4719" s="45"/>
      <c r="F4719" s="147"/>
    </row>
    <row r="4720" spans="1:6" s="28" customFormat="1" x14ac:dyDescent="0.2">
      <c r="A4720" s="43" t="s">
        <v>579</v>
      </c>
      <c r="B4720" s="46"/>
      <c r="C4720" s="45"/>
      <c r="D4720" s="45"/>
      <c r="E4720" s="45"/>
      <c r="F4720" s="147"/>
    </row>
    <row r="4721" spans="1:6" s="28" customFormat="1" x14ac:dyDescent="0.2">
      <c r="A4721" s="43"/>
      <c r="B4721" s="72"/>
      <c r="C4721" s="62"/>
      <c r="D4721" s="62"/>
      <c r="E4721" s="62"/>
      <c r="F4721" s="149"/>
    </row>
    <row r="4722" spans="1:6" s="28" customFormat="1" x14ac:dyDescent="0.2">
      <c r="A4722" s="41">
        <v>410000</v>
      </c>
      <c r="B4722" s="42" t="s">
        <v>357</v>
      </c>
      <c r="C4722" s="40">
        <f t="shared" ref="C4722" si="1832">C4723+C4728+C4741+C4743</f>
        <v>45416500</v>
      </c>
      <c r="D4722" s="40">
        <f t="shared" ref="D4722" si="1833">D4723+D4728+D4741+D4743</f>
        <v>28202100</v>
      </c>
      <c r="E4722" s="40">
        <f t="shared" ref="E4722" si="1834">E4723+E4728+E4741+E4743</f>
        <v>0</v>
      </c>
      <c r="F4722" s="152">
        <f t="shared" ref="F4722:F4758" si="1835">D4722/C4722*100</f>
        <v>62.09659484988935</v>
      </c>
    </row>
    <row r="4723" spans="1:6" s="28" customFormat="1" x14ac:dyDescent="0.2">
      <c r="A4723" s="41">
        <v>411000</v>
      </c>
      <c r="B4723" s="42" t="s">
        <v>474</v>
      </c>
      <c r="C4723" s="40">
        <f t="shared" ref="C4723" si="1836">SUM(C4724:C4727)</f>
        <v>2752000</v>
      </c>
      <c r="D4723" s="40">
        <f t="shared" ref="D4723" si="1837">SUM(D4724:D4727)</f>
        <v>2906000</v>
      </c>
      <c r="E4723" s="40">
        <f t="shared" ref="E4723" si="1838">SUM(E4724:E4727)</f>
        <v>0</v>
      </c>
      <c r="F4723" s="152">
        <f t="shared" si="1835"/>
        <v>105.59593023255813</v>
      </c>
    </row>
    <row r="4724" spans="1:6" s="28" customFormat="1" x14ac:dyDescent="0.2">
      <c r="A4724" s="43">
        <v>411100</v>
      </c>
      <c r="B4724" s="44" t="s">
        <v>358</v>
      </c>
      <c r="C4724" s="53">
        <v>2550000</v>
      </c>
      <c r="D4724" s="45">
        <v>2700000</v>
      </c>
      <c r="E4724" s="53">
        <v>0</v>
      </c>
      <c r="F4724" s="148">
        <f t="shared" si="1835"/>
        <v>105.88235294117648</v>
      </c>
    </row>
    <row r="4725" spans="1:6" s="28" customFormat="1" ht="40.5" x14ac:dyDescent="0.2">
      <c r="A4725" s="43">
        <v>411200</v>
      </c>
      <c r="B4725" s="44" t="s">
        <v>487</v>
      </c>
      <c r="C4725" s="53">
        <v>80000</v>
      </c>
      <c r="D4725" s="45">
        <v>80000</v>
      </c>
      <c r="E4725" s="53">
        <v>0</v>
      </c>
      <c r="F4725" s="148">
        <f t="shared" si="1835"/>
        <v>100</v>
      </c>
    </row>
    <row r="4726" spans="1:6" s="28" customFormat="1" ht="40.5" x14ac:dyDescent="0.2">
      <c r="A4726" s="43">
        <v>411300</v>
      </c>
      <c r="B4726" s="44" t="s">
        <v>359</v>
      </c>
      <c r="C4726" s="53">
        <v>100000</v>
      </c>
      <c r="D4726" s="45">
        <v>108000</v>
      </c>
      <c r="E4726" s="53">
        <v>0</v>
      </c>
      <c r="F4726" s="148">
        <f t="shared" si="1835"/>
        <v>108</v>
      </c>
    </row>
    <row r="4727" spans="1:6" s="28" customFormat="1" x14ac:dyDescent="0.2">
      <c r="A4727" s="43">
        <v>411400</v>
      </c>
      <c r="B4727" s="44" t="s">
        <v>360</v>
      </c>
      <c r="C4727" s="53">
        <v>22000</v>
      </c>
      <c r="D4727" s="45">
        <v>18000</v>
      </c>
      <c r="E4727" s="53">
        <v>0</v>
      </c>
      <c r="F4727" s="148">
        <f t="shared" si="1835"/>
        <v>81.818181818181827</v>
      </c>
    </row>
    <row r="4728" spans="1:6" s="28" customFormat="1" x14ac:dyDescent="0.2">
      <c r="A4728" s="41">
        <v>412000</v>
      </c>
      <c r="B4728" s="46" t="s">
        <v>479</v>
      </c>
      <c r="C4728" s="40">
        <f t="shared" ref="C4728" si="1839">SUM(C4729:C4740)</f>
        <v>42309500</v>
      </c>
      <c r="D4728" s="40">
        <f t="shared" ref="D4728" si="1840">SUM(D4729:D4740)</f>
        <v>25206100</v>
      </c>
      <c r="E4728" s="40">
        <f t="shared" ref="E4728" si="1841">SUM(E4729:E4740)</f>
        <v>0</v>
      </c>
      <c r="F4728" s="152">
        <f t="shared" si="1835"/>
        <v>59.575509046431648</v>
      </c>
    </row>
    <row r="4729" spans="1:6" s="28" customFormat="1" x14ac:dyDescent="0.2">
      <c r="A4729" s="43">
        <v>412100</v>
      </c>
      <c r="B4729" s="44" t="s">
        <v>361</v>
      </c>
      <c r="C4729" s="53">
        <v>6000</v>
      </c>
      <c r="D4729" s="45">
        <v>6000</v>
      </c>
      <c r="E4729" s="53">
        <v>0</v>
      </c>
      <c r="F4729" s="148">
        <f t="shared" si="1835"/>
        <v>100</v>
      </c>
    </row>
    <row r="4730" spans="1:6" s="28" customFormat="1" ht="40.5" x14ac:dyDescent="0.2">
      <c r="A4730" s="43">
        <v>412200</v>
      </c>
      <c r="B4730" s="44" t="s">
        <v>488</v>
      </c>
      <c r="C4730" s="53">
        <v>16000</v>
      </c>
      <c r="D4730" s="45">
        <v>17000</v>
      </c>
      <c r="E4730" s="53">
        <v>0</v>
      </c>
      <c r="F4730" s="148">
        <f t="shared" si="1835"/>
        <v>106.25</v>
      </c>
    </row>
    <row r="4731" spans="1:6" s="28" customFormat="1" x14ac:dyDescent="0.2">
      <c r="A4731" s="43">
        <v>412300</v>
      </c>
      <c r="B4731" s="44" t="s">
        <v>362</v>
      </c>
      <c r="C4731" s="53">
        <v>16600</v>
      </c>
      <c r="D4731" s="45">
        <v>16600</v>
      </c>
      <c r="E4731" s="53">
        <v>0</v>
      </c>
      <c r="F4731" s="148">
        <f t="shared" si="1835"/>
        <v>100</v>
      </c>
    </row>
    <row r="4732" spans="1:6" s="28" customFormat="1" x14ac:dyDescent="0.2">
      <c r="A4732" s="43">
        <v>412500</v>
      </c>
      <c r="B4732" s="44" t="s">
        <v>364</v>
      </c>
      <c r="C4732" s="53">
        <v>24999.999999999975</v>
      </c>
      <c r="D4732" s="45">
        <v>22000.000000000004</v>
      </c>
      <c r="E4732" s="53">
        <v>0</v>
      </c>
      <c r="F4732" s="148">
        <f t="shared" si="1835"/>
        <v>88.000000000000099</v>
      </c>
    </row>
    <row r="4733" spans="1:6" s="28" customFormat="1" x14ac:dyDescent="0.2">
      <c r="A4733" s="43">
        <v>412600</v>
      </c>
      <c r="B4733" s="44" t="s">
        <v>489</v>
      </c>
      <c r="C4733" s="53">
        <v>120000</v>
      </c>
      <c r="D4733" s="45">
        <v>120000.00000000003</v>
      </c>
      <c r="E4733" s="53">
        <v>0</v>
      </c>
      <c r="F4733" s="148">
        <f t="shared" si="1835"/>
        <v>100.00000000000003</v>
      </c>
    </row>
    <row r="4734" spans="1:6" s="28" customFormat="1" x14ac:dyDescent="0.2">
      <c r="A4734" s="43">
        <v>412700</v>
      </c>
      <c r="B4734" s="44" t="s">
        <v>476</v>
      </c>
      <c r="C4734" s="53">
        <v>42083900</v>
      </c>
      <c r="D4734" s="45">
        <v>25000000</v>
      </c>
      <c r="E4734" s="53">
        <v>0</v>
      </c>
      <c r="F4734" s="148">
        <f t="shared" si="1835"/>
        <v>59.405140683254167</v>
      </c>
    </row>
    <row r="4735" spans="1:6" s="28" customFormat="1" x14ac:dyDescent="0.2">
      <c r="A4735" s="43">
        <v>412900</v>
      </c>
      <c r="B4735" s="44" t="s">
        <v>888</v>
      </c>
      <c r="C4735" s="53">
        <v>3999.9999999999991</v>
      </c>
      <c r="D4735" s="45">
        <v>3500</v>
      </c>
      <c r="E4735" s="53">
        <v>0</v>
      </c>
      <c r="F4735" s="148">
        <f t="shared" si="1835"/>
        <v>87.500000000000028</v>
      </c>
    </row>
    <row r="4736" spans="1:6" s="28" customFormat="1" x14ac:dyDescent="0.2">
      <c r="A4736" s="43">
        <v>412900</v>
      </c>
      <c r="B4736" s="44" t="s">
        <v>703</v>
      </c>
      <c r="C4736" s="53">
        <v>4999.9999999999964</v>
      </c>
      <c r="D4736" s="45">
        <v>4999.9999999999964</v>
      </c>
      <c r="E4736" s="53">
        <v>0</v>
      </c>
      <c r="F4736" s="148">
        <f t="shared" si="1835"/>
        <v>100</v>
      </c>
    </row>
    <row r="4737" spans="1:6" s="28" customFormat="1" x14ac:dyDescent="0.2">
      <c r="A4737" s="43">
        <v>412900</v>
      </c>
      <c r="B4737" s="44" t="s">
        <v>721</v>
      </c>
      <c r="C4737" s="53">
        <v>21000</v>
      </c>
      <c r="D4737" s="45">
        <v>4000</v>
      </c>
      <c r="E4737" s="53">
        <v>0</v>
      </c>
      <c r="F4737" s="148">
        <f t="shared" si="1835"/>
        <v>19.047619047619047</v>
      </c>
    </row>
    <row r="4738" spans="1:6" s="28" customFormat="1" x14ac:dyDescent="0.2">
      <c r="A4738" s="43">
        <v>412900</v>
      </c>
      <c r="B4738" s="48" t="s">
        <v>722</v>
      </c>
      <c r="C4738" s="53">
        <v>5000</v>
      </c>
      <c r="D4738" s="45">
        <v>5000</v>
      </c>
      <c r="E4738" s="53">
        <v>0</v>
      </c>
      <c r="F4738" s="148">
        <f t="shared" si="1835"/>
        <v>100</v>
      </c>
    </row>
    <row r="4739" spans="1:6" s="28" customFormat="1" x14ac:dyDescent="0.2">
      <c r="A4739" s="43">
        <v>412900</v>
      </c>
      <c r="B4739" s="44" t="s">
        <v>723</v>
      </c>
      <c r="C4739" s="53">
        <v>5500.0000000000018</v>
      </c>
      <c r="D4739" s="45">
        <v>5500</v>
      </c>
      <c r="E4739" s="53">
        <v>0</v>
      </c>
      <c r="F4739" s="148">
        <f t="shared" si="1835"/>
        <v>99.999999999999972</v>
      </c>
    </row>
    <row r="4740" spans="1:6" s="28" customFormat="1" x14ac:dyDescent="0.2">
      <c r="A4740" s="43">
        <v>412900</v>
      </c>
      <c r="B4740" s="44" t="s">
        <v>705</v>
      </c>
      <c r="C4740" s="53">
        <v>1500</v>
      </c>
      <c r="D4740" s="45">
        <v>1500</v>
      </c>
      <c r="E4740" s="53">
        <v>0</v>
      </c>
      <c r="F4740" s="148">
        <f t="shared" si="1835"/>
        <v>100</v>
      </c>
    </row>
    <row r="4741" spans="1:6" s="50" customFormat="1" x14ac:dyDescent="0.2">
      <c r="A4741" s="41">
        <v>413000</v>
      </c>
      <c r="B4741" s="46" t="s">
        <v>480</v>
      </c>
      <c r="C4741" s="40">
        <f t="shared" ref="C4741" si="1842">C4742</f>
        <v>300000</v>
      </c>
      <c r="D4741" s="40">
        <f t="shared" ref="D4741" si="1843">D4742</f>
        <v>40000</v>
      </c>
      <c r="E4741" s="40">
        <f t="shared" ref="E4741" si="1844">E4742</f>
        <v>0</v>
      </c>
      <c r="F4741" s="152">
        <f t="shared" si="1835"/>
        <v>13.333333333333334</v>
      </c>
    </row>
    <row r="4742" spans="1:6" s="28" customFormat="1" ht="40.5" x14ac:dyDescent="0.2">
      <c r="A4742" s="43">
        <v>413800</v>
      </c>
      <c r="B4742" s="44" t="s">
        <v>416</v>
      </c>
      <c r="C4742" s="53">
        <v>300000</v>
      </c>
      <c r="D4742" s="45">
        <v>40000</v>
      </c>
      <c r="E4742" s="53">
        <v>0</v>
      </c>
      <c r="F4742" s="148">
        <f t="shared" si="1835"/>
        <v>13.333333333333334</v>
      </c>
    </row>
    <row r="4743" spans="1:6" s="50" customFormat="1" x14ac:dyDescent="0.2">
      <c r="A4743" s="41">
        <v>415000</v>
      </c>
      <c r="B4743" s="46" t="s">
        <v>319</v>
      </c>
      <c r="C4743" s="40">
        <f>C4744+0+0</f>
        <v>55000</v>
      </c>
      <c r="D4743" s="40">
        <f>D4744+0+0</f>
        <v>50000</v>
      </c>
      <c r="E4743" s="40">
        <f>E4744+0+0</f>
        <v>0</v>
      </c>
      <c r="F4743" s="152">
        <f t="shared" si="1835"/>
        <v>90.909090909090907</v>
      </c>
    </row>
    <row r="4744" spans="1:6" s="28" customFormat="1" x14ac:dyDescent="0.2">
      <c r="A4744" s="43">
        <v>415200</v>
      </c>
      <c r="B4744" s="44" t="s">
        <v>668</v>
      </c>
      <c r="C4744" s="53">
        <v>55000</v>
      </c>
      <c r="D4744" s="45">
        <v>50000</v>
      </c>
      <c r="E4744" s="53">
        <v>0</v>
      </c>
      <c r="F4744" s="148">
        <f t="shared" si="1835"/>
        <v>90.909090909090907</v>
      </c>
    </row>
    <row r="4745" spans="1:6" s="50" customFormat="1" x14ac:dyDescent="0.2">
      <c r="A4745" s="41">
        <v>480000</v>
      </c>
      <c r="B4745" s="46" t="s">
        <v>419</v>
      </c>
      <c r="C4745" s="40">
        <f>C4746+0</f>
        <v>49000000</v>
      </c>
      <c r="D4745" s="40">
        <f>D4746+0</f>
        <v>15000000</v>
      </c>
      <c r="E4745" s="40">
        <f>E4746+0</f>
        <v>0</v>
      </c>
      <c r="F4745" s="152">
        <f t="shared" si="1835"/>
        <v>30.612244897959183</v>
      </c>
    </row>
    <row r="4746" spans="1:6" s="79" customFormat="1" x14ac:dyDescent="0.2">
      <c r="A4746" s="41">
        <v>488000</v>
      </c>
      <c r="B4746" s="46" t="s">
        <v>373</v>
      </c>
      <c r="C4746" s="40">
        <f t="shared" ref="C4746" si="1845">SUM(C4747:C4747)</f>
        <v>49000000</v>
      </c>
      <c r="D4746" s="40">
        <f t="shared" ref="D4746" si="1846">SUM(D4747:D4747)</f>
        <v>15000000</v>
      </c>
      <c r="E4746" s="40">
        <f t="shared" ref="E4746" si="1847">SUM(E4747:E4747)</f>
        <v>0</v>
      </c>
      <c r="F4746" s="152">
        <f t="shared" si="1835"/>
        <v>30.612244897959183</v>
      </c>
    </row>
    <row r="4747" spans="1:6" s="28" customFormat="1" x14ac:dyDescent="0.2">
      <c r="A4747" s="43">
        <v>488100</v>
      </c>
      <c r="B4747" s="44" t="s">
        <v>1027</v>
      </c>
      <c r="C4747" s="53">
        <v>49000000</v>
      </c>
      <c r="D4747" s="45">
        <v>15000000</v>
      </c>
      <c r="E4747" s="53">
        <v>0</v>
      </c>
      <c r="F4747" s="148">
        <f t="shared" si="1835"/>
        <v>30.612244897959183</v>
      </c>
    </row>
    <row r="4748" spans="1:6" s="28" customFormat="1" x14ac:dyDescent="0.2">
      <c r="A4748" s="41">
        <v>510000</v>
      </c>
      <c r="B4748" s="46" t="s">
        <v>423</v>
      </c>
      <c r="C4748" s="40">
        <f>C4749+C4751</f>
        <v>17000</v>
      </c>
      <c r="D4748" s="40">
        <f>D4749+D4751</f>
        <v>17000</v>
      </c>
      <c r="E4748" s="40">
        <f>E4749+E4751</f>
        <v>0</v>
      </c>
      <c r="F4748" s="152">
        <f t="shared" si="1835"/>
        <v>100</v>
      </c>
    </row>
    <row r="4749" spans="1:6" s="28" customFormat="1" x14ac:dyDescent="0.2">
      <c r="A4749" s="41">
        <v>511000</v>
      </c>
      <c r="B4749" s="46" t="s">
        <v>424</v>
      </c>
      <c r="C4749" s="40">
        <f>SUM(C4750:C4750)</f>
        <v>10000</v>
      </c>
      <c r="D4749" s="40">
        <f>SUM(D4750:D4750)</f>
        <v>10000</v>
      </c>
      <c r="E4749" s="40">
        <f>SUM(E4750:E4750)</f>
        <v>0</v>
      </c>
      <c r="F4749" s="152">
        <f t="shared" si="1835"/>
        <v>100</v>
      </c>
    </row>
    <row r="4750" spans="1:6" s="28" customFormat="1" x14ac:dyDescent="0.2">
      <c r="A4750" s="43">
        <v>511300</v>
      </c>
      <c r="B4750" s="44" t="s">
        <v>427</v>
      </c>
      <c r="C4750" s="53">
        <v>10000</v>
      </c>
      <c r="D4750" s="45">
        <v>10000</v>
      </c>
      <c r="E4750" s="53">
        <v>0</v>
      </c>
      <c r="F4750" s="148">
        <f t="shared" si="1835"/>
        <v>100</v>
      </c>
    </row>
    <row r="4751" spans="1:6" s="28" customFormat="1" x14ac:dyDescent="0.2">
      <c r="A4751" s="41">
        <v>516000</v>
      </c>
      <c r="B4751" s="46" t="s">
        <v>434</v>
      </c>
      <c r="C4751" s="40">
        <f t="shared" ref="C4751" si="1848">C4752</f>
        <v>7000</v>
      </c>
      <c r="D4751" s="40">
        <f t="shared" ref="D4751" si="1849">D4752</f>
        <v>7000</v>
      </c>
      <c r="E4751" s="40">
        <f t="shared" ref="E4751" si="1850">E4752</f>
        <v>0</v>
      </c>
      <c r="F4751" s="152">
        <f t="shared" si="1835"/>
        <v>100</v>
      </c>
    </row>
    <row r="4752" spans="1:6" s="28" customFormat="1" x14ac:dyDescent="0.2">
      <c r="A4752" s="43">
        <v>516100</v>
      </c>
      <c r="B4752" s="44" t="s">
        <v>434</v>
      </c>
      <c r="C4752" s="53">
        <v>7000</v>
      </c>
      <c r="D4752" s="45">
        <v>7000</v>
      </c>
      <c r="E4752" s="53">
        <v>0</v>
      </c>
      <c r="F4752" s="148">
        <f t="shared" si="1835"/>
        <v>100</v>
      </c>
    </row>
    <row r="4753" spans="1:6" s="50" customFormat="1" x14ac:dyDescent="0.2">
      <c r="A4753" s="41">
        <v>630000</v>
      </c>
      <c r="B4753" s="46" t="s">
        <v>464</v>
      </c>
      <c r="C4753" s="40">
        <f>C4754+C4756</f>
        <v>153000</v>
      </c>
      <c r="D4753" s="40">
        <f>D4754+D4756</f>
        <v>174500</v>
      </c>
      <c r="E4753" s="40">
        <f>E4754+E4756</f>
        <v>0</v>
      </c>
      <c r="F4753" s="152">
        <f t="shared" si="1835"/>
        <v>114.05228758169935</v>
      </c>
    </row>
    <row r="4754" spans="1:6" s="50" customFormat="1" x14ac:dyDescent="0.2">
      <c r="A4754" s="41">
        <v>631000</v>
      </c>
      <c r="B4754" s="46" t="s">
        <v>396</v>
      </c>
      <c r="C4754" s="40">
        <f>0+0+C4755</f>
        <v>3000</v>
      </c>
      <c r="D4754" s="40">
        <f>0+0+D4755</f>
        <v>2500</v>
      </c>
      <c r="E4754" s="40">
        <f>0+0+E4755</f>
        <v>0</v>
      </c>
      <c r="F4754" s="152">
        <f t="shared" si="1835"/>
        <v>83.333333333333343</v>
      </c>
    </row>
    <row r="4755" spans="1:6" s="28" customFormat="1" x14ac:dyDescent="0.2">
      <c r="A4755" s="51">
        <v>631300</v>
      </c>
      <c r="B4755" s="44" t="s">
        <v>468</v>
      </c>
      <c r="C4755" s="53">
        <v>3000</v>
      </c>
      <c r="D4755" s="45">
        <v>2500</v>
      </c>
      <c r="E4755" s="53">
        <v>0</v>
      </c>
      <c r="F4755" s="148">
        <f t="shared" si="1835"/>
        <v>83.333333333333343</v>
      </c>
    </row>
    <row r="4756" spans="1:6" s="50" customFormat="1" x14ac:dyDescent="0.2">
      <c r="A4756" s="41">
        <v>638000</v>
      </c>
      <c r="B4756" s="46" t="s">
        <v>397</v>
      </c>
      <c r="C4756" s="40">
        <f t="shared" ref="C4756" si="1851">C4757</f>
        <v>150000</v>
      </c>
      <c r="D4756" s="40">
        <f t="shared" ref="D4756" si="1852">D4757</f>
        <v>172000</v>
      </c>
      <c r="E4756" s="40">
        <f t="shared" ref="E4756" si="1853">E4757</f>
        <v>0</v>
      </c>
      <c r="F4756" s="152">
        <f t="shared" si="1835"/>
        <v>114.66666666666667</v>
      </c>
    </row>
    <row r="4757" spans="1:6" s="28" customFormat="1" x14ac:dyDescent="0.2">
      <c r="A4757" s="43">
        <v>638100</v>
      </c>
      <c r="B4757" s="44" t="s">
        <v>469</v>
      </c>
      <c r="C4757" s="53">
        <v>150000</v>
      </c>
      <c r="D4757" s="45">
        <v>172000</v>
      </c>
      <c r="E4757" s="53">
        <v>0</v>
      </c>
      <c r="F4757" s="148">
        <f t="shared" si="1835"/>
        <v>114.66666666666667</v>
      </c>
    </row>
    <row r="4758" spans="1:6" s="28" customFormat="1" x14ac:dyDescent="0.2">
      <c r="A4758" s="82"/>
      <c r="B4758" s="76" t="s">
        <v>646</v>
      </c>
      <c r="C4758" s="80">
        <f>C4722+C4745+C4748+C4753</f>
        <v>94586500</v>
      </c>
      <c r="D4758" s="80">
        <f>D4722+D4745+D4748+D4753</f>
        <v>43393600</v>
      </c>
      <c r="E4758" s="80">
        <f>E4722+E4745+E4748+E4753</f>
        <v>0</v>
      </c>
      <c r="F4758" s="153">
        <f t="shared" si="1835"/>
        <v>45.877160059839404</v>
      </c>
    </row>
    <row r="4759" spans="1:6" s="28" customFormat="1" x14ac:dyDescent="0.2">
      <c r="A4759" s="61"/>
      <c r="B4759" s="39"/>
      <c r="C4759" s="62"/>
      <c r="D4759" s="62"/>
      <c r="E4759" s="62"/>
      <c r="F4759" s="149"/>
    </row>
    <row r="4760" spans="1:6" s="28" customFormat="1" x14ac:dyDescent="0.2">
      <c r="A4760" s="38"/>
      <c r="B4760" s="39"/>
      <c r="C4760" s="45"/>
      <c r="D4760" s="45"/>
      <c r="E4760" s="45"/>
      <c r="F4760" s="147"/>
    </row>
    <row r="4761" spans="1:6" s="28" customFormat="1" x14ac:dyDescent="0.2">
      <c r="A4761" s="43" t="s">
        <v>643</v>
      </c>
      <c r="B4761" s="46"/>
      <c r="C4761" s="45"/>
      <c r="D4761" s="45"/>
      <c r="E4761" s="45"/>
      <c r="F4761" s="147"/>
    </row>
    <row r="4762" spans="1:6" s="28" customFormat="1" x14ac:dyDescent="0.2">
      <c r="A4762" s="43" t="s">
        <v>516</v>
      </c>
      <c r="B4762" s="46"/>
      <c r="C4762" s="45"/>
      <c r="D4762" s="45"/>
      <c r="E4762" s="45"/>
      <c r="F4762" s="147"/>
    </row>
    <row r="4763" spans="1:6" s="28" customFormat="1" x14ac:dyDescent="0.2">
      <c r="A4763" s="43" t="s">
        <v>554</v>
      </c>
      <c r="B4763" s="46"/>
      <c r="C4763" s="45"/>
      <c r="D4763" s="45"/>
      <c r="E4763" s="45"/>
      <c r="F4763" s="147"/>
    </row>
    <row r="4764" spans="1:6" s="28" customFormat="1" x14ac:dyDescent="0.2">
      <c r="A4764" s="43" t="s">
        <v>579</v>
      </c>
      <c r="B4764" s="46"/>
      <c r="C4764" s="45"/>
      <c r="D4764" s="45"/>
      <c r="E4764" s="45"/>
      <c r="F4764" s="147"/>
    </row>
    <row r="4765" spans="1:6" s="28" customFormat="1" x14ac:dyDescent="0.2">
      <c r="A4765" s="43"/>
      <c r="B4765" s="46"/>
      <c r="C4765" s="45"/>
      <c r="D4765" s="45"/>
      <c r="E4765" s="45"/>
      <c r="F4765" s="147"/>
    </row>
    <row r="4766" spans="1:6" s="50" customFormat="1" x14ac:dyDescent="0.2">
      <c r="A4766" s="41">
        <v>410000</v>
      </c>
      <c r="B4766" s="42" t="s">
        <v>357</v>
      </c>
      <c r="C4766" s="40">
        <f>C4767+C4772+C4785+0</f>
        <v>5280700</v>
      </c>
      <c r="D4766" s="40">
        <f>D4767+D4772+D4785+0</f>
        <v>6678100</v>
      </c>
      <c r="E4766" s="40">
        <f>E4767+E4772+E4785+0</f>
        <v>9000</v>
      </c>
      <c r="F4766" s="152">
        <f t="shared" ref="F4766:F4784" si="1854">D4766/C4766*100</f>
        <v>126.46240081807336</v>
      </c>
    </row>
    <row r="4767" spans="1:6" s="50" customFormat="1" x14ac:dyDescent="0.2">
      <c r="A4767" s="41">
        <v>411000</v>
      </c>
      <c r="B4767" s="42" t="s">
        <v>474</v>
      </c>
      <c r="C4767" s="40">
        <f t="shared" ref="C4767" si="1855">SUM(C4768:C4771)</f>
        <v>5001600</v>
      </c>
      <c r="D4767" s="40">
        <f t="shared" ref="D4767" si="1856">SUM(D4768:D4771)</f>
        <v>6375600</v>
      </c>
      <c r="E4767" s="40">
        <f t="shared" ref="E4767" si="1857">SUM(E4768:E4771)</f>
        <v>0</v>
      </c>
      <c r="F4767" s="152">
        <f t="shared" si="1854"/>
        <v>127.47120921305182</v>
      </c>
    </row>
    <row r="4768" spans="1:6" s="28" customFormat="1" x14ac:dyDescent="0.2">
      <c r="A4768" s="43">
        <v>411100</v>
      </c>
      <c r="B4768" s="44" t="s">
        <v>358</v>
      </c>
      <c r="C4768" s="53">
        <v>4285000</v>
      </c>
      <c r="D4768" s="45">
        <v>5499800</v>
      </c>
      <c r="E4768" s="53">
        <v>0</v>
      </c>
      <c r="F4768" s="148">
        <f t="shared" si="1854"/>
        <v>128.35005834305719</v>
      </c>
    </row>
    <row r="4769" spans="1:6" s="28" customFormat="1" ht="40.5" x14ac:dyDescent="0.2">
      <c r="A4769" s="43">
        <v>411200</v>
      </c>
      <c r="B4769" s="44" t="s">
        <v>487</v>
      </c>
      <c r="C4769" s="53">
        <v>552599.99999999977</v>
      </c>
      <c r="D4769" s="45">
        <v>706800</v>
      </c>
      <c r="E4769" s="53">
        <v>0</v>
      </c>
      <c r="F4769" s="148">
        <f t="shared" si="1854"/>
        <v>127.90445168295336</v>
      </c>
    </row>
    <row r="4770" spans="1:6" s="28" customFormat="1" ht="40.5" x14ac:dyDescent="0.2">
      <c r="A4770" s="43">
        <v>411300</v>
      </c>
      <c r="B4770" s="44" t="s">
        <v>359</v>
      </c>
      <c r="C4770" s="53">
        <v>130000</v>
      </c>
      <c r="D4770" s="45">
        <v>110000</v>
      </c>
      <c r="E4770" s="53">
        <v>0</v>
      </c>
      <c r="F4770" s="148">
        <f t="shared" si="1854"/>
        <v>84.615384615384613</v>
      </c>
    </row>
    <row r="4771" spans="1:6" s="28" customFormat="1" x14ac:dyDescent="0.2">
      <c r="A4771" s="43">
        <v>411400</v>
      </c>
      <c r="B4771" s="44" t="s">
        <v>360</v>
      </c>
      <c r="C4771" s="53">
        <v>34000</v>
      </c>
      <c r="D4771" s="45">
        <v>59000</v>
      </c>
      <c r="E4771" s="53">
        <v>0</v>
      </c>
      <c r="F4771" s="148">
        <f t="shared" si="1854"/>
        <v>173.52941176470588</v>
      </c>
    </row>
    <row r="4772" spans="1:6" s="50" customFormat="1" x14ac:dyDescent="0.2">
      <c r="A4772" s="41">
        <v>412000</v>
      </c>
      <c r="B4772" s="46" t="s">
        <v>479</v>
      </c>
      <c r="C4772" s="40">
        <f t="shared" ref="C4772" si="1858">SUM(C4773:C4784)</f>
        <v>279100</v>
      </c>
      <c r="D4772" s="40">
        <f>SUM(D4773:D4784)</f>
        <v>298000</v>
      </c>
      <c r="E4772" s="40">
        <f t="shared" ref="E4772" si="1859">SUM(E4773:E4784)</f>
        <v>9000</v>
      </c>
      <c r="F4772" s="152">
        <f t="shared" si="1854"/>
        <v>106.77176639197421</v>
      </c>
    </row>
    <row r="4773" spans="1:6" s="28" customFormat="1" x14ac:dyDescent="0.2">
      <c r="A4773" s="43">
        <v>412100</v>
      </c>
      <c r="B4773" s="44" t="s">
        <v>361</v>
      </c>
      <c r="C4773" s="53">
        <v>1300</v>
      </c>
      <c r="D4773" s="45">
        <v>1500</v>
      </c>
      <c r="E4773" s="53">
        <v>0</v>
      </c>
      <c r="F4773" s="148">
        <f t="shared" si="1854"/>
        <v>115.38461538461537</v>
      </c>
    </row>
    <row r="4774" spans="1:6" s="28" customFormat="1" ht="40.5" x14ac:dyDescent="0.2">
      <c r="A4774" s="43">
        <v>412200</v>
      </c>
      <c r="B4774" s="44" t="s">
        <v>488</v>
      </c>
      <c r="C4774" s="53">
        <v>60000</v>
      </c>
      <c r="D4774" s="45">
        <v>60000</v>
      </c>
      <c r="E4774" s="53">
        <v>0</v>
      </c>
      <c r="F4774" s="148">
        <f t="shared" si="1854"/>
        <v>100</v>
      </c>
    </row>
    <row r="4775" spans="1:6" s="28" customFormat="1" x14ac:dyDescent="0.2">
      <c r="A4775" s="43">
        <v>412300</v>
      </c>
      <c r="B4775" s="44" t="s">
        <v>362</v>
      </c>
      <c r="C4775" s="53">
        <v>47500</v>
      </c>
      <c r="D4775" s="45">
        <v>65400</v>
      </c>
      <c r="E4775" s="53">
        <v>0</v>
      </c>
      <c r="F4775" s="148">
        <f t="shared" si="1854"/>
        <v>137.68421052631578</v>
      </c>
    </row>
    <row r="4776" spans="1:6" s="28" customFormat="1" x14ac:dyDescent="0.2">
      <c r="A4776" s="43">
        <v>412500</v>
      </c>
      <c r="B4776" s="44" t="s">
        <v>364</v>
      </c>
      <c r="C4776" s="53">
        <v>11000</v>
      </c>
      <c r="D4776" s="45">
        <v>11300</v>
      </c>
      <c r="E4776" s="53">
        <v>0</v>
      </c>
      <c r="F4776" s="148">
        <f t="shared" si="1854"/>
        <v>102.72727272727273</v>
      </c>
    </row>
    <row r="4777" spans="1:6" s="28" customFormat="1" x14ac:dyDescent="0.2">
      <c r="A4777" s="43">
        <v>412600</v>
      </c>
      <c r="B4777" s="44" t="s">
        <v>489</v>
      </c>
      <c r="C4777" s="53">
        <v>58000</v>
      </c>
      <c r="D4777" s="45">
        <v>62300</v>
      </c>
      <c r="E4777" s="53">
        <v>5000</v>
      </c>
      <c r="F4777" s="148">
        <f t="shared" si="1854"/>
        <v>107.41379310344827</v>
      </c>
    </row>
    <row r="4778" spans="1:6" s="28" customFormat="1" x14ac:dyDescent="0.2">
      <c r="A4778" s="43">
        <v>412700</v>
      </c>
      <c r="B4778" s="44" t="s">
        <v>476</v>
      </c>
      <c r="C4778" s="53">
        <v>55700</v>
      </c>
      <c r="D4778" s="45">
        <v>55000</v>
      </c>
      <c r="E4778" s="53">
        <v>0</v>
      </c>
      <c r="F4778" s="148">
        <f t="shared" si="1854"/>
        <v>98.74326750448833</v>
      </c>
    </row>
    <row r="4779" spans="1:6" s="28" customFormat="1" x14ac:dyDescent="0.2">
      <c r="A4779" s="43">
        <v>412900</v>
      </c>
      <c r="B4779" s="44" t="s">
        <v>888</v>
      </c>
      <c r="C4779" s="53">
        <v>10000</v>
      </c>
      <c r="D4779" s="45">
        <v>15000</v>
      </c>
      <c r="E4779" s="53">
        <v>0</v>
      </c>
      <c r="F4779" s="148">
        <f t="shared" si="1854"/>
        <v>150</v>
      </c>
    </row>
    <row r="4780" spans="1:6" s="28" customFormat="1" x14ac:dyDescent="0.2">
      <c r="A4780" s="43">
        <v>412900</v>
      </c>
      <c r="B4780" s="44" t="s">
        <v>703</v>
      </c>
      <c r="C4780" s="53">
        <v>10100</v>
      </c>
      <c r="D4780" s="45">
        <v>0</v>
      </c>
      <c r="E4780" s="53">
        <v>0</v>
      </c>
      <c r="F4780" s="148">
        <f t="shared" si="1854"/>
        <v>0</v>
      </c>
    </row>
    <row r="4781" spans="1:6" s="28" customFormat="1" x14ac:dyDescent="0.2">
      <c r="A4781" s="43">
        <v>412900</v>
      </c>
      <c r="B4781" s="44" t="s">
        <v>721</v>
      </c>
      <c r="C4781" s="53">
        <v>11000</v>
      </c>
      <c r="D4781" s="45">
        <v>12600</v>
      </c>
      <c r="E4781" s="53">
        <v>0</v>
      </c>
      <c r="F4781" s="148">
        <f t="shared" si="1854"/>
        <v>114.54545454545455</v>
      </c>
    </row>
    <row r="4782" spans="1:6" s="28" customFormat="1" x14ac:dyDescent="0.2">
      <c r="A4782" s="43">
        <v>412900</v>
      </c>
      <c r="B4782" s="48" t="s">
        <v>722</v>
      </c>
      <c r="C4782" s="53">
        <v>3000</v>
      </c>
      <c r="D4782" s="45">
        <v>3000</v>
      </c>
      <c r="E4782" s="53">
        <v>0</v>
      </c>
      <c r="F4782" s="148">
        <f t="shared" si="1854"/>
        <v>100</v>
      </c>
    </row>
    <row r="4783" spans="1:6" s="28" customFormat="1" x14ac:dyDescent="0.2">
      <c r="A4783" s="43">
        <v>412900</v>
      </c>
      <c r="B4783" s="44" t="s">
        <v>723</v>
      </c>
      <c r="C4783" s="53">
        <v>10000</v>
      </c>
      <c r="D4783" s="45">
        <v>10000</v>
      </c>
      <c r="E4783" s="53">
        <v>0</v>
      </c>
      <c r="F4783" s="148">
        <f t="shared" si="1854"/>
        <v>100</v>
      </c>
    </row>
    <row r="4784" spans="1:6" s="28" customFormat="1" x14ac:dyDescent="0.2">
      <c r="A4784" s="43">
        <v>412900</v>
      </c>
      <c r="B4784" s="44" t="s">
        <v>705</v>
      </c>
      <c r="C4784" s="53">
        <v>1500</v>
      </c>
      <c r="D4784" s="45">
        <v>1900</v>
      </c>
      <c r="E4784" s="53">
        <v>4000</v>
      </c>
      <c r="F4784" s="148">
        <f t="shared" si="1854"/>
        <v>126.66666666666666</v>
      </c>
    </row>
    <row r="4785" spans="1:6" s="50" customFormat="1" ht="40.5" x14ac:dyDescent="0.2">
      <c r="A4785" s="41">
        <v>418000</v>
      </c>
      <c r="B4785" s="46" t="s">
        <v>483</v>
      </c>
      <c r="C4785" s="40">
        <f t="shared" ref="C4785" si="1860">C4786</f>
        <v>0</v>
      </c>
      <c r="D4785" s="40">
        <f>D4786</f>
        <v>4500</v>
      </c>
      <c r="E4785" s="40">
        <f t="shared" ref="E4785" si="1861">E4786</f>
        <v>0</v>
      </c>
      <c r="F4785" s="152">
        <v>0</v>
      </c>
    </row>
    <row r="4786" spans="1:6" s="28" customFormat="1" x14ac:dyDescent="0.2">
      <c r="A4786" s="43">
        <v>418400</v>
      </c>
      <c r="B4786" s="44" t="s">
        <v>418</v>
      </c>
      <c r="C4786" s="53">
        <v>0</v>
      </c>
      <c r="D4786" s="45">
        <v>4500</v>
      </c>
      <c r="E4786" s="53">
        <v>0</v>
      </c>
      <c r="F4786" s="148">
        <v>0</v>
      </c>
    </row>
    <row r="4787" spans="1:6" s="50" customFormat="1" x14ac:dyDescent="0.2">
      <c r="A4787" s="41">
        <v>480000</v>
      </c>
      <c r="B4787" s="46" t="s">
        <v>419</v>
      </c>
      <c r="C4787" s="40">
        <f>C4788+C4790</f>
        <v>27000</v>
      </c>
      <c r="D4787" s="40">
        <f>D4788+D4790</f>
        <v>24000</v>
      </c>
      <c r="E4787" s="40">
        <f>E4788+E4790</f>
        <v>0</v>
      </c>
      <c r="F4787" s="152">
        <f t="shared" ref="F4787:F4802" si="1862">D4787/C4787*100</f>
        <v>88.888888888888886</v>
      </c>
    </row>
    <row r="4788" spans="1:6" s="50" customFormat="1" x14ac:dyDescent="0.2">
      <c r="A4788" s="41">
        <v>487000</v>
      </c>
      <c r="B4788" s="46" t="s">
        <v>473</v>
      </c>
      <c r="C4788" s="40">
        <f>C4789+0</f>
        <v>24000</v>
      </c>
      <c r="D4788" s="40">
        <f>D4789+0</f>
        <v>24000</v>
      </c>
      <c r="E4788" s="40">
        <f>E4789+0</f>
        <v>0</v>
      </c>
      <c r="F4788" s="152">
        <f t="shared" si="1862"/>
        <v>100</v>
      </c>
    </row>
    <row r="4789" spans="1:6" s="28" customFormat="1" x14ac:dyDescent="0.2">
      <c r="A4789" s="43">
        <v>487100</v>
      </c>
      <c r="B4789" s="44" t="s">
        <v>822</v>
      </c>
      <c r="C4789" s="53">
        <v>24000</v>
      </c>
      <c r="D4789" s="45">
        <v>24000</v>
      </c>
      <c r="E4789" s="53">
        <v>0</v>
      </c>
      <c r="F4789" s="148">
        <f t="shared" si="1862"/>
        <v>100</v>
      </c>
    </row>
    <row r="4790" spans="1:6" s="50" customFormat="1" x14ac:dyDescent="0.2">
      <c r="A4790" s="41">
        <v>488000</v>
      </c>
      <c r="B4790" s="46" t="s">
        <v>373</v>
      </c>
      <c r="C4790" s="40">
        <f t="shared" ref="C4790" si="1863">C4791</f>
        <v>3000</v>
      </c>
      <c r="D4790" s="40">
        <f>D4791</f>
        <v>0</v>
      </c>
      <c r="E4790" s="40">
        <f t="shared" ref="E4790" si="1864">E4791</f>
        <v>0</v>
      </c>
      <c r="F4790" s="152">
        <f t="shared" si="1862"/>
        <v>0</v>
      </c>
    </row>
    <row r="4791" spans="1:6" s="28" customFormat="1" x14ac:dyDescent="0.2">
      <c r="A4791" s="43">
        <v>488100</v>
      </c>
      <c r="B4791" s="44" t="s">
        <v>373</v>
      </c>
      <c r="C4791" s="53">
        <v>3000</v>
      </c>
      <c r="D4791" s="53">
        <v>0</v>
      </c>
      <c r="E4791" s="53">
        <v>0</v>
      </c>
      <c r="F4791" s="148">
        <f t="shared" si="1862"/>
        <v>0</v>
      </c>
    </row>
    <row r="4792" spans="1:6" s="50" customFormat="1" x14ac:dyDescent="0.2">
      <c r="A4792" s="41">
        <v>510000</v>
      </c>
      <c r="B4792" s="46" t="s">
        <v>423</v>
      </c>
      <c r="C4792" s="40">
        <f>C4793+C4795+0</f>
        <v>44000</v>
      </c>
      <c r="D4792" s="40">
        <f>D4793+D4795+0</f>
        <v>48500</v>
      </c>
      <c r="E4792" s="40">
        <f>E4793+E4795+0</f>
        <v>0</v>
      </c>
      <c r="F4792" s="152">
        <f t="shared" si="1862"/>
        <v>110.22727272727273</v>
      </c>
    </row>
    <row r="4793" spans="1:6" s="50" customFormat="1" x14ac:dyDescent="0.2">
      <c r="A4793" s="41">
        <v>511000</v>
      </c>
      <c r="B4793" s="46" t="s">
        <v>424</v>
      </c>
      <c r="C4793" s="40">
        <f>SUM(C4794:C4794)</f>
        <v>35500</v>
      </c>
      <c r="D4793" s="40">
        <f>SUM(D4794:D4794)</f>
        <v>40000</v>
      </c>
      <c r="E4793" s="40">
        <f>SUM(E4794:E4794)</f>
        <v>0</v>
      </c>
      <c r="F4793" s="152">
        <f t="shared" si="1862"/>
        <v>112.67605633802818</v>
      </c>
    </row>
    <row r="4794" spans="1:6" s="28" customFormat="1" x14ac:dyDescent="0.2">
      <c r="A4794" s="43">
        <v>511300</v>
      </c>
      <c r="B4794" s="44" t="s">
        <v>427</v>
      </c>
      <c r="C4794" s="53">
        <v>35500</v>
      </c>
      <c r="D4794" s="45">
        <v>40000</v>
      </c>
      <c r="E4794" s="53">
        <v>0</v>
      </c>
      <c r="F4794" s="148">
        <f t="shared" si="1862"/>
        <v>112.67605633802818</v>
      </c>
    </row>
    <row r="4795" spans="1:6" s="50" customFormat="1" x14ac:dyDescent="0.2">
      <c r="A4795" s="41">
        <v>516000</v>
      </c>
      <c r="B4795" s="46" t="s">
        <v>434</v>
      </c>
      <c r="C4795" s="40">
        <f t="shared" ref="C4795" si="1865">C4796</f>
        <v>8500</v>
      </c>
      <c r="D4795" s="40">
        <f>D4796</f>
        <v>8500</v>
      </c>
      <c r="E4795" s="40">
        <f t="shared" ref="E4795" si="1866">E4796</f>
        <v>0</v>
      </c>
      <c r="F4795" s="152">
        <f t="shared" si="1862"/>
        <v>100</v>
      </c>
    </row>
    <row r="4796" spans="1:6" s="28" customFormat="1" x14ac:dyDescent="0.2">
      <c r="A4796" s="43">
        <v>516100</v>
      </c>
      <c r="B4796" s="44" t="s">
        <v>434</v>
      </c>
      <c r="C4796" s="53">
        <v>8500</v>
      </c>
      <c r="D4796" s="45">
        <v>8500</v>
      </c>
      <c r="E4796" s="53">
        <v>0</v>
      </c>
      <c r="F4796" s="148">
        <f t="shared" si="1862"/>
        <v>100</v>
      </c>
    </row>
    <row r="4797" spans="1:6" s="50" customFormat="1" x14ac:dyDescent="0.2">
      <c r="A4797" s="41">
        <v>630000</v>
      </c>
      <c r="B4797" s="46" t="s">
        <v>464</v>
      </c>
      <c r="C4797" s="40">
        <f>C4798+C4800</f>
        <v>214500</v>
      </c>
      <c r="D4797" s="40">
        <f>D4798+D4800</f>
        <v>191200</v>
      </c>
      <c r="E4797" s="40">
        <f>E4798+E4800</f>
        <v>0</v>
      </c>
      <c r="F4797" s="152">
        <f t="shared" si="1862"/>
        <v>89.137529137529143</v>
      </c>
    </row>
    <row r="4798" spans="1:6" s="50" customFormat="1" x14ac:dyDescent="0.2">
      <c r="A4798" s="41">
        <v>631000</v>
      </c>
      <c r="B4798" s="46" t="s">
        <v>396</v>
      </c>
      <c r="C4798" s="40">
        <f>0+C4799</f>
        <v>4500</v>
      </c>
      <c r="D4798" s="40">
        <f>0+D4799</f>
        <v>4200</v>
      </c>
      <c r="E4798" s="40">
        <f>0+E4799</f>
        <v>0</v>
      </c>
      <c r="F4798" s="152">
        <f t="shared" si="1862"/>
        <v>93.333333333333329</v>
      </c>
    </row>
    <row r="4799" spans="1:6" s="28" customFormat="1" x14ac:dyDescent="0.2">
      <c r="A4799" s="51">
        <v>631300</v>
      </c>
      <c r="B4799" s="44" t="s">
        <v>468</v>
      </c>
      <c r="C4799" s="53">
        <v>4500</v>
      </c>
      <c r="D4799" s="45">
        <v>4200</v>
      </c>
      <c r="E4799" s="53">
        <v>0</v>
      </c>
      <c r="F4799" s="148">
        <f t="shared" si="1862"/>
        <v>93.333333333333329</v>
      </c>
    </row>
    <row r="4800" spans="1:6" s="50" customFormat="1" x14ac:dyDescent="0.2">
      <c r="A4800" s="41">
        <v>638000</v>
      </c>
      <c r="B4800" s="46" t="s">
        <v>397</v>
      </c>
      <c r="C4800" s="40">
        <f t="shared" ref="C4800" si="1867">C4801</f>
        <v>210000</v>
      </c>
      <c r="D4800" s="40">
        <f>D4801</f>
        <v>187000</v>
      </c>
      <c r="E4800" s="40">
        <f t="shared" ref="E4800" si="1868">E4801</f>
        <v>0</v>
      </c>
      <c r="F4800" s="152">
        <f t="shared" si="1862"/>
        <v>89.047619047619037</v>
      </c>
    </row>
    <row r="4801" spans="1:6" s="28" customFormat="1" x14ac:dyDescent="0.2">
      <c r="A4801" s="43">
        <v>638100</v>
      </c>
      <c r="B4801" s="44" t="s">
        <v>469</v>
      </c>
      <c r="C4801" s="53">
        <v>210000</v>
      </c>
      <c r="D4801" s="45">
        <v>187000</v>
      </c>
      <c r="E4801" s="53">
        <v>0</v>
      </c>
      <c r="F4801" s="148">
        <f t="shared" si="1862"/>
        <v>89.047619047619037</v>
      </c>
    </row>
    <row r="4802" spans="1:6" s="28" customFormat="1" x14ac:dyDescent="0.2">
      <c r="A4802" s="82"/>
      <c r="B4802" s="76" t="s">
        <v>646</v>
      </c>
      <c r="C4802" s="80">
        <f>C4766+C4792+C4797+C4787</f>
        <v>5566200</v>
      </c>
      <c r="D4802" s="80">
        <f>D4766+D4792+D4797+D4787</f>
        <v>6941800</v>
      </c>
      <c r="E4802" s="80">
        <f>E4766+E4792+E4797+E4787</f>
        <v>9000</v>
      </c>
      <c r="F4802" s="153">
        <f t="shared" si="1862"/>
        <v>124.71344903165536</v>
      </c>
    </row>
    <row r="4803" spans="1:6" s="28" customFormat="1" x14ac:dyDescent="0.2">
      <c r="A4803" s="61"/>
      <c r="B4803" s="39"/>
      <c r="C4803" s="45"/>
      <c r="D4803" s="45"/>
      <c r="E4803" s="45"/>
      <c r="F4803" s="147"/>
    </row>
    <row r="4804" spans="1:6" s="28" customFormat="1" x14ac:dyDescent="0.2">
      <c r="A4804" s="38"/>
      <c r="B4804" s="39"/>
      <c r="C4804" s="45"/>
      <c r="D4804" s="45"/>
      <c r="E4804" s="45"/>
      <c r="F4804" s="147"/>
    </row>
    <row r="4805" spans="1:6" s="28" customFormat="1" x14ac:dyDescent="0.2">
      <c r="A4805" s="43" t="s">
        <v>1028</v>
      </c>
      <c r="B4805" s="46"/>
      <c r="C4805" s="45"/>
      <c r="D4805" s="45"/>
      <c r="E4805" s="45"/>
      <c r="F4805" s="147"/>
    </row>
    <row r="4806" spans="1:6" s="28" customFormat="1" x14ac:dyDescent="0.2">
      <c r="A4806" s="43" t="s">
        <v>666</v>
      </c>
      <c r="B4806" s="46"/>
      <c r="C4806" s="45"/>
      <c r="D4806" s="45"/>
      <c r="E4806" s="45"/>
      <c r="F4806" s="147"/>
    </row>
    <row r="4807" spans="1:6" s="28" customFormat="1" x14ac:dyDescent="0.2">
      <c r="A4807" s="43" t="s">
        <v>739</v>
      </c>
      <c r="B4807" s="46"/>
      <c r="C4807" s="45"/>
      <c r="D4807" s="45"/>
      <c r="E4807" s="45"/>
      <c r="F4807" s="147"/>
    </row>
    <row r="4808" spans="1:6" s="28" customFormat="1" x14ac:dyDescent="0.2">
      <c r="A4808" s="43" t="s">
        <v>579</v>
      </c>
      <c r="B4808" s="46"/>
      <c r="C4808" s="45"/>
      <c r="D4808" s="45"/>
      <c r="E4808" s="45"/>
      <c r="F4808" s="147"/>
    </row>
    <row r="4809" spans="1:6" s="28" customFormat="1" x14ac:dyDescent="0.2">
      <c r="A4809" s="61"/>
      <c r="B4809" s="72"/>
      <c r="C4809" s="62"/>
      <c r="D4809" s="62"/>
      <c r="E4809" s="62"/>
      <c r="F4809" s="149"/>
    </row>
    <row r="4810" spans="1:6" s="28" customFormat="1" x14ac:dyDescent="0.2">
      <c r="A4810" s="41">
        <v>410000</v>
      </c>
      <c r="B4810" s="42" t="s">
        <v>357</v>
      </c>
      <c r="C4810" s="40">
        <f>C4811+C4816+C4836+C4838+C4858+C4861</f>
        <v>83858800</v>
      </c>
      <c r="D4810" s="40">
        <f>D4811+D4816+D4836+D4838+D4858+D4861</f>
        <v>83677100</v>
      </c>
      <c r="E4810" s="40">
        <f>E4811+E4816+E4836+E4838+E4858+E4861</f>
        <v>0</v>
      </c>
      <c r="F4810" s="152">
        <f t="shared" ref="F4810:F4841" si="1869">D4810/C4810*100</f>
        <v>99.783326257947877</v>
      </c>
    </row>
    <row r="4811" spans="1:6" s="28" customFormat="1" x14ac:dyDescent="0.2">
      <c r="A4811" s="41">
        <v>411000</v>
      </c>
      <c r="B4811" s="42" t="s">
        <v>474</v>
      </c>
      <c r="C4811" s="40">
        <f t="shared" ref="C4811" si="1870">SUM(C4812:C4815)</f>
        <v>2334000</v>
      </c>
      <c r="D4811" s="40">
        <f t="shared" ref="D4811" si="1871">SUM(D4812:D4815)</f>
        <v>2430000</v>
      </c>
      <c r="E4811" s="40">
        <f t="shared" ref="E4811" si="1872">SUM(E4812:E4815)</f>
        <v>0</v>
      </c>
      <c r="F4811" s="152">
        <f t="shared" si="1869"/>
        <v>104.11311053984575</v>
      </c>
    </row>
    <row r="4812" spans="1:6" s="28" customFormat="1" x14ac:dyDescent="0.2">
      <c r="A4812" s="43">
        <v>411100</v>
      </c>
      <c r="B4812" s="44" t="s">
        <v>358</v>
      </c>
      <c r="C4812" s="53">
        <v>2157000</v>
      </c>
      <c r="D4812" s="45">
        <v>2250000</v>
      </c>
      <c r="E4812" s="53">
        <v>0</v>
      </c>
      <c r="F4812" s="148">
        <f t="shared" si="1869"/>
        <v>104.31154381084839</v>
      </c>
    </row>
    <row r="4813" spans="1:6" s="28" customFormat="1" ht="40.5" x14ac:dyDescent="0.2">
      <c r="A4813" s="43">
        <v>411200</v>
      </c>
      <c r="B4813" s="44" t="s">
        <v>487</v>
      </c>
      <c r="C4813" s="53">
        <v>110000</v>
      </c>
      <c r="D4813" s="45">
        <v>110000</v>
      </c>
      <c r="E4813" s="53">
        <v>0</v>
      </c>
      <c r="F4813" s="148">
        <f t="shared" si="1869"/>
        <v>100</v>
      </c>
    </row>
    <row r="4814" spans="1:6" s="28" customFormat="1" ht="40.5" x14ac:dyDescent="0.2">
      <c r="A4814" s="43">
        <v>411300</v>
      </c>
      <c r="B4814" s="44" t="s">
        <v>359</v>
      </c>
      <c r="C4814" s="53">
        <v>40000</v>
      </c>
      <c r="D4814" s="45">
        <v>40000</v>
      </c>
      <c r="E4814" s="53">
        <v>0</v>
      </c>
      <c r="F4814" s="148">
        <f t="shared" si="1869"/>
        <v>100</v>
      </c>
    </row>
    <row r="4815" spans="1:6" s="28" customFormat="1" x14ac:dyDescent="0.2">
      <c r="A4815" s="43">
        <v>411400</v>
      </c>
      <c r="B4815" s="44" t="s">
        <v>360</v>
      </c>
      <c r="C4815" s="53">
        <v>27000</v>
      </c>
      <c r="D4815" s="45">
        <v>30000</v>
      </c>
      <c r="E4815" s="53">
        <v>0</v>
      </c>
      <c r="F4815" s="148">
        <f t="shared" si="1869"/>
        <v>111.11111111111111</v>
      </c>
    </row>
    <row r="4816" spans="1:6" s="28" customFormat="1" x14ac:dyDescent="0.2">
      <c r="A4816" s="41">
        <v>412000</v>
      </c>
      <c r="B4816" s="46" t="s">
        <v>479</v>
      </c>
      <c r="C4816" s="40">
        <f>SUM(C4817:C4835)</f>
        <v>650600</v>
      </c>
      <c r="D4816" s="40">
        <f>SUM(D4817:D4835)</f>
        <v>566300</v>
      </c>
      <c r="E4816" s="40">
        <f>SUM(E4817:E4835)</f>
        <v>0</v>
      </c>
      <c r="F4816" s="152">
        <f t="shared" si="1869"/>
        <v>87.042729787888106</v>
      </c>
    </row>
    <row r="4817" spans="1:6" s="28" customFormat="1" x14ac:dyDescent="0.2">
      <c r="A4817" s="51">
        <v>412100</v>
      </c>
      <c r="B4817" s="44" t="s">
        <v>361</v>
      </c>
      <c r="C4817" s="53">
        <v>20000</v>
      </c>
      <c r="D4817" s="45">
        <v>20000</v>
      </c>
      <c r="E4817" s="53">
        <v>0</v>
      </c>
      <c r="F4817" s="148">
        <f t="shared" si="1869"/>
        <v>100</v>
      </c>
    </row>
    <row r="4818" spans="1:6" s="28" customFormat="1" ht="40.5" x14ac:dyDescent="0.2">
      <c r="A4818" s="43">
        <v>412200</v>
      </c>
      <c r="B4818" s="44" t="s">
        <v>488</v>
      </c>
      <c r="C4818" s="53">
        <v>20800</v>
      </c>
      <c r="D4818" s="45">
        <v>22000</v>
      </c>
      <c r="E4818" s="53">
        <v>0</v>
      </c>
      <c r="F4818" s="148">
        <f t="shared" si="1869"/>
        <v>105.76923076923077</v>
      </c>
    </row>
    <row r="4819" spans="1:6" s="28" customFormat="1" x14ac:dyDescent="0.2">
      <c r="A4819" s="43">
        <v>412300</v>
      </c>
      <c r="B4819" s="44" t="s">
        <v>362</v>
      </c>
      <c r="C4819" s="53">
        <v>25000</v>
      </c>
      <c r="D4819" s="45">
        <v>25000</v>
      </c>
      <c r="E4819" s="53">
        <v>0</v>
      </c>
      <c r="F4819" s="148">
        <f t="shared" si="1869"/>
        <v>100</v>
      </c>
    </row>
    <row r="4820" spans="1:6" s="28" customFormat="1" x14ac:dyDescent="0.2">
      <c r="A4820" s="43">
        <v>412500</v>
      </c>
      <c r="B4820" s="44" t="s">
        <v>364</v>
      </c>
      <c r="C4820" s="53">
        <v>22000.000000000007</v>
      </c>
      <c r="D4820" s="45">
        <v>22000.000000000007</v>
      </c>
      <c r="E4820" s="53">
        <v>0</v>
      </c>
      <c r="F4820" s="148">
        <f t="shared" si="1869"/>
        <v>100</v>
      </c>
    </row>
    <row r="4821" spans="1:6" s="28" customFormat="1" x14ac:dyDescent="0.2">
      <c r="A4821" s="43">
        <v>412600</v>
      </c>
      <c r="B4821" s="44" t="s">
        <v>489</v>
      </c>
      <c r="C4821" s="53">
        <v>59999.999999999971</v>
      </c>
      <c r="D4821" s="45">
        <v>68000</v>
      </c>
      <c r="E4821" s="53">
        <v>0</v>
      </c>
      <c r="F4821" s="148">
        <f t="shared" si="1869"/>
        <v>113.3333333333334</v>
      </c>
    </row>
    <row r="4822" spans="1:6" s="28" customFormat="1" x14ac:dyDescent="0.2">
      <c r="A4822" s="43">
        <v>412700</v>
      </c>
      <c r="B4822" s="44" t="s">
        <v>476</v>
      </c>
      <c r="C4822" s="53">
        <v>220000</v>
      </c>
      <c r="D4822" s="45">
        <v>227000</v>
      </c>
      <c r="E4822" s="53">
        <v>0</v>
      </c>
      <c r="F4822" s="148">
        <f t="shared" si="1869"/>
        <v>103.18181818181817</v>
      </c>
    </row>
    <row r="4823" spans="1:6" s="28" customFormat="1" ht="40.5" x14ac:dyDescent="0.2">
      <c r="A4823" s="43">
        <v>412700</v>
      </c>
      <c r="B4823" s="44" t="s">
        <v>1029</v>
      </c>
      <c r="C4823" s="53">
        <v>10000.000000000004</v>
      </c>
      <c r="D4823" s="45">
        <v>10000</v>
      </c>
      <c r="E4823" s="53">
        <v>0</v>
      </c>
      <c r="F4823" s="148">
        <f t="shared" si="1869"/>
        <v>99.999999999999972</v>
      </c>
    </row>
    <row r="4824" spans="1:6" s="28" customFormat="1" ht="40.5" x14ac:dyDescent="0.2">
      <c r="A4824" s="43">
        <v>412700</v>
      </c>
      <c r="B4824" s="44" t="s">
        <v>823</v>
      </c>
      <c r="C4824" s="53">
        <v>6000</v>
      </c>
      <c r="D4824" s="45">
        <v>6000</v>
      </c>
      <c r="E4824" s="53">
        <v>0</v>
      </c>
      <c r="F4824" s="148">
        <f t="shared" si="1869"/>
        <v>100</v>
      </c>
    </row>
    <row r="4825" spans="1:6" s="28" customFormat="1" x14ac:dyDescent="0.2">
      <c r="A4825" s="43">
        <v>412700</v>
      </c>
      <c r="B4825" s="44" t="s">
        <v>880</v>
      </c>
      <c r="C4825" s="53">
        <v>47299.999999999971</v>
      </c>
      <c r="D4825" s="45">
        <v>0</v>
      </c>
      <c r="E4825" s="53">
        <v>0</v>
      </c>
      <c r="F4825" s="148">
        <f t="shared" si="1869"/>
        <v>0</v>
      </c>
    </row>
    <row r="4826" spans="1:6" s="28" customFormat="1" x14ac:dyDescent="0.2">
      <c r="A4826" s="43">
        <v>412900</v>
      </c>
      <c r="B4826" s="48" t="s">
        <v>888</v>
      </c>
      <c r="C4826" s="53">
        <v>2200</v>
      </c>
      <c r="D4826" s="45">
        <v>2200</v>
      </c>
      <c r="E4826" s="53">
        <v>0</v>
      </c>
      <c r="F4826" s="148">
        <f t="shared" si="1869"/>
        <v>100</v>
      </c>
    </row>
    <row r="4827" spans="1:6" s="28" customFormat="1" x14ac:dyDescent="0.2">
      <c r="A4827" s="43">
        <v>412900</v>
      </c>
      <c r="B4827" s="48" t="s">
        <v>703</v>
      </c>
      <c r="C4827" s="53">
        <v>120000</v>
      </c>
      <c r="D4827" s="45">
        <v>104300</v>
      </c>
      <c r="E4827" s="53">
        <v>0</v>
      </c>
      <c r="F4827" s="148">
        <f t="shared" si="1869"/>
        <v>86.916666666666657</v>
      </c>
    </row>
    <row r="4828" spans="1:6" s="28" customFormat="1" x14ac:dyDescent="0.2">
      <c r="A4828" s="43">
        <v>412900</v>
      </c>
      <c r="B4828" s="48" t="s">
        <v>721</v>
      </c>
      <c r="C4828" s="53">
        <v>8000.0000000000018</v>
      </c>
      <c r="D4828" s="45">
        <v>4000</v>
      </c>
      <c r="E4828" s="53">
        <v>0</v>
      </c>
      <c r="F4828" s="148">
        <f t="shared" si="1869"/>
        <v>49.999999999999986</v>
      </c>
    </row>
    <row r="4829" spans="1:6" s="28" customFormat="1" x14ac:dyDescent="0.2">
      <c r="A4829" s="43">
        <v>412900</v>
      </c>
      <c r="B4829" s="48" t="s">
        <v>722</v>
      </c>
      <c r="C4829" s="53">
        <v>3000</v>
      </c>
      <c r="D4829" s="45">
        <v>3000</v>
      </c>
      <c r="E4829" s="53">
        <v>0</v>
      </c>
      <c r="F4829" s="148">
        <f t="shared" si="1869"/>
        <v>100</v>
      </c>
    </row>
    <row r="4830" spans="1:6" s="28" customFormat="1" x14ac:dyDescent="0.2">
      <c r="A4830" s="43">
        <v>412900</v>
      </c>
      <c r="B4830" s="48" t="s">
        <v>723</v>
      </c>
      <c r="C4830" s="53">
        <v>5000</v>
      </c>
      <c r="D4830" s="45">
        <v>5500</v>
      </c>
      <c r="E4830" s="53">
        <v>0</v>
      </c>
      <c r="F4830" s="148">
        <f t="shared" si="1869"/>
        <v>110.00000000000001</v>
      </c>
    </row>
    <row r="4831" spans="1:6" s="28" customFormat="1" x14ac:dyDescent="0.2">
      <c r="A4831" s="43">
        <v>412900</v>
      </c>
      <c r="B4831" s="44" t="s">
        <v>705</v>
      </c>
      <c r="C4831" s="53">
        <v>8500</v>
      </c>
      <c r="D4831" s="45">
        <v>8300</v>
      </c>
      <c r="E4831" s="53">
        <v>0</v>
      </c>
      <c r="F4831" s="148">
        <f t="shared" si="1869"/>
        <v>97.647058823529406</v>
      </c>
    </row>
    <row r="4832" spans="1:6" s="28" customFormat="1" x14ac:dyDescent="0.2">
      <c r="A4832" s="43">
        <v>412900</v>
      </c>
      <c r="B4832" s="44" t="s">
        <v>881</v>
      </c>
      <c r="C4832" s="53">
        <v>22800.000000000007</v>
      </c>
      <c r="D4832" s="45">
        <v>0</v>
      </c>
      <c r="E4832" s="53">
        <v>0</v>
      </c>
      <c r="F4832" s="148">
        <f t="shared" si="1869"/>
        <v>0</v>
      </c>
    </row>
    <row r="4833" spans="1:6" s="28" customFormat="1" x14ac:dyDescent="0.2">
      <c r="A4833" s="43">
        <v>412900</v>
      </c>
      <c r="B4833" s="44" t="s">
        <v>824</v>
      </c>
      <c r="C4833" s="53">
        <v>19000.000000000007</v>
      </c>
      <c r="D4833" s="45">
        <v>13000</v>
      </c>
      <c r="E4833" s="53">
        <v>0</v>
      </c>
      <c r="F4833" s="148">
        <f t="shared" si="1869"/>
        <v>68.421052631578917</v>
      </c>
    </row>
    <row r="4834" spans="1:6" s="28" customFormat="1" ht="40.5" x14ac:dyDescent="0.2">
      <c r="A4834" s="43">
        <v>412900</v>
      </c>
      <c r="B4834" s="44" t="s">
        <v>700</v>
      </c>
      <c r="C4834" s="53">
        <v>25000.000000000004</v>
      </c>
      <c r="D4834" s="45">
        <v>20000</v>
      </c>
      <c r="E4834" s="53">
        <v>0</v>
      </c>
      <c r="F4834" s="148">
        <f t="shared" si="1869"/>
        <v>80</v>
      </c>
    </row>
    <row r="4835" spans="1:6" s="28" customFormat="1" ht="40.5" x14ac:dyDescent="0.2">
      <c r="A4835" s="43">
        <v>412900</v>
      </c>
      <c r="B4835" s="44" t="s">
        <v>882</v>
      </c>
      <c r="C4835" s="53">
        <v>6000</v>
      </c>
      <c r="D4835" s="45">
        <v>6000</v>
      </c>
      <c r="E4835" s="53">
        <v>0</v>
      </c>
      <c r="F4835" s="148">
        <f t="shared" si="1869"/>
        <v>100</v>
      </c>
    </row>
    <row r="4836" spans="1:6" s="28" customFormat="1" x14ac:dyDescent="0.2">
      <c r="A4836" s="41">
        <v>414000</v>
      </c>
      <c r="B4836" s="46" t="s">
        <v>374</v>
      </c>
      <c r="C4836" s="40">
        <f>SUM(C4837:C4837)</f>
        <v>2800000</v>
      </c>
      <c r="D4836" s="40">
        <f>SUM(D4837:D4837)</f>
        <v>2800000</v>
      </c>
      <c r="E4836" s="40">
        <f>SUM(E4837:E4837)</f>
        <v>0</v>
      </c>
      <c r="F4836" s="152">
        <f t="shared" si="1869"/>
        <v>100</v>
      </c>
    </row>
    <row r="4837" spans="1:6" s="28" customFormat="1" ht="40.5" x14ac:dyDescent="0.2">
      <c r="A4837" s="43">
        <v>414100</v>
      </c>
      <c r="B4837" s="44" t="s">
        <v>883</v>
      </c>
      <c r="C4837" s="53">
        <v>2800000</v>
      </c>
      <c r="D4837" s="45">
        <v>2800000</v>
      </c>
      <c r="E4837" s="53">
        <v>0</v>
      </c>
      <c r="F4837" s="148">
        <f t="shared" si="1869"/>
        <v>100</v>
      </c>
    </row>
    <row r="4838" spans="1:6" s="28" customFormat="1" x14ac:dyDescent="0.2">
      <c r="A4838" s="41">
        <v>415000</v>
      </c>
      <c r="B4838" s="46" t="s">
        <v>319</v>
      </c>
      <c r="C4838" s="40">
        <f>SUM(C4839:C4857)</f>
        <v>7566200.0000000009</v>
      </c>
      <c r="D4838" s="40">
        <f>SUM(D4839:D4857)</f>
        <v>7372800</v>
      </c>
      <c r="E4838" s="40">
        <f>SUM(E4839:E4857)</f>
        <v>0</v>
      </c>
      <c r="F4838" s="152">
        <f t="shared" si="1869"/>
        <v>97.443895218207274</v>
      </c>
    </row>
    <row r="4839" spans="1:6" s="28" customFormat="1" ht="40.5" x14ac:dyDescent="0.2">
      <c r="A4839" s="43">
        <v>415200</v>
      </c>
      <c r="B4839" s="44" t="s">
        <v>825</v>
      </c>
      <c r="C4839" s="53">
        <v>70000</v>
      </c>
      <c r="D4839" s="45">
        <v>70000</v>
      </c>
      <c r="E4839" s="53">
        <v>0</v>
      </c>
      <c r="F4839" s="148">
        <f t="shared" si="1869"/>
        <v>100</v>
      </c>
    </row>
    <row r="4840" spans="1:6" s="28" customFormat="1" ht="40.5" x14ac:dyDescent="0.2">
      <c r="A4840" s="43">
        <v>415200</v>
      </c>
      <c r="B4840" s="44" t="s">
        <v>826</v>
      </c>
      <c r="C4840" s="53">
        <v>13000</v>
      </c>
      <c r="D4840" s="45">
        <v>13000</v>
      </c>
      <c r="E4840" s="53">
        <v>0</v>
      </c>
      <c r="F4840" s="148">
        <f t="shared" si="1869"/>
        <v>100</v>
      </c>
    </row>
    <row r="4841" spans="1:6" s="28" customFormat="1" ht="40.5" x14ac:dyDescent="0.2">
      <c r="A4841" s="43">
        <v>415200</v>
      </c>
      <c r="B4841" s="44" t="s">
        <v>827</v>
      </c>
      <c r="C4841" s="53">
        <v>350000</v>
      </c>
      <c r="D4841" s="45">
        <v>350000</v>
      </c>
      <c r="E4841" s="53">
        <v>0</v>
      </c>
      <c r="F4841" s="148">
        <f t="shared" si="1869"/>
        <v>100</v>
      </c>
    </row>
    <row r="4842" spans="1:6" s="28" customFormat="1" x14ac:dyDescent="0.2">
      <c r="A4842" s="43">
        <v>415200</v>
      </c>
      <c r="B4842" s="44" t="s">
        <v>828</v>
      </c>
      <c r="C4842" s="53">
        <v>35000</v>
      </c>
      <c r="D4842" s="45">
        <v>35000</v>
      </c>
      <c r="E4842" s="53">
        <v>0</v>
      </c>
      <c r="F4842" s="148">
        <f t="shared" ref="F4842:F4866" si="1873">D4842/C4842*100</f>
        <v>100</v>
      </c>
    </row>
    <row r="4843" spans="1:6" s="28" customFormat="1" x14ac:dyDescent="0.2">
      <c r="A4843" s="43">
        <v>415200</v>
      </c>
      <c r="B4843" s="44" t="s">
        <v>1030</v>
      </c>
      <c r="C4843" s="53">
        <v>40000</v>
      </c>
      <c r="D4843" s="45">
        <v>40000</v>
      </c>
      <c r="E4843" s="53">
        <v>0</v>
      </c>
      <c r="F4843" s="148">
        <f t="shared" si="1873"/>
        <v>100</v>
      </c>
    </row>
    <row r="4844" spans="1:6" s="28" customFormat="1" ht="40.5" x14ac:dyDescent="0.2">
      <c r="A4844" s="43">
        <v>415200</v>
      </c>
      <c r="B4844" s="44" t="s">
        <v>1031</v>
      </c>
      <c r="C4844" s="53">
        <v>70000</v>
      </c>
      <c r="D4844" s="45">
        <v>70000</v>
      </c>
      <c r="E4844" s="53">
        <v>0</v>
      </c>
      <c r="F4844" s="148">
        <f t="shared" si="1873"/>
        <v>100</v>
      </c>
    </row>
    <row r="4845" spans="1:6" s="28" customFormat="1" x14ac:dyDescent="0.2">
      <c r="A4845" s="43">
        <v>415200</v>
      </c>
      <c r="B4845" s="44" t="s">
        <v>829</v>
      </c>
      <c r="C4845" s="53">
        <v>500000</v>
      </c>
      <c r="D4845" s="45">
        <v>520000</v>
      </c>
      <c r="E4845" s="53">
        <v>0</v>
      </c>
      <c r="F4845" s="148">
        <f t="shared" si="1873"/>
        <v>104</v>
      </c>
    </row>
    <row r="4846" spans="1:6" s="28" customFormat="1" x14ac:dyDescent="0.2">
      <c r="A4846" s="43">
        <v>415200</v>
      </c>
      <c r="B4846" s="44" t="s">
        <v>715</v>
      </c>
      <c r="C4846" s="53">
        <v>95000</v>
      </c>
      <c r="D4846" s="45">
        <v>95000</v>
      </c>
      <c r="E4846" s="53">
        <v>0</v>
      </c>
      <c r="F4846" s="148">
        <f t="shared" si="1873"/>
        <v>100</v>
      </c>
    </row>
    <row r="4847" spans="1:6" s="28" customFormat="1" x14ac:dyDescent="0.2">
      <c r="A4847" s="43">
        <v>415200</v>
      </c>
      <c r="B4847" s="44" t="s">
        <v>687</v>
      </c>
      <c r="C4847" s="53">
        <v>147199.99999999994</v>
      </c>
      <c r="D4847" s="45">
        <v>0</v>
      </c>
      <c r="E4847" s="53">
        <v>0</v>
      </c>
      <c r="F4847" s="148">
        <f t="shared" si="1873"/>
        <v>0</v>
      </c>
    </row>
    <row r="4848" spans="1:6" s="28" customFormat="1" x14ac:dyDescent="0.2">
      <c r="A4848" s="43">
        <v>415200</v>
      </c>
      <c r="B4848" s="44" t="s">
        <v>830</v>
      </c>
      <c r="C4848" s="53">
        <v>70000</v>
      </c>
      <c r="D4848" s="45">
        <v>70000</v>
      </c>
      <c r="E4848" s="53">
        <v>0</v>
      </c>
      <c r="F4848" s="148">
        <f t="shared" si="1873"/>
        <v>100</v>
      </c>
    </row>
    <row r="4849" spans="1:6" s="28" customFormat="1" x14ac:dyDescent="0.2">
      <c r="A4849" s="43">
        <v>415200</v>
      </c>
      <c r="B4849" s="44" t="s">
        <v>674</v>
      </c>
      <c r="C4849" s="53">
        <v>1400000</v>
      </c>
      <c r="D4849" s="45">
        <v>1607800</v>
      </c>
      <c r="E4849" s="53">
        <v>0</v>
      </c>
      <c r="F4849" s="148">
        <f t="shared" si="1873"/>
        <v>114.84285714285714</v>
      </c>
    </row>
    <row r="4850" spans="1:6" s="28" customFormat="1" ht="40.5" x14ac:dyDescent="0.2">
      <c r="A4850" s="43">
        <v>415200</v>
      </c>
      <c r="B4850" s="44" t="s">
        <v>884</v>
      </c>
      <c r="C4850" s="53">
        <v>50000</v>
      </c>
      <c r="D4850" s="45">
        <v>50000</v>
      </c>
      <c r="E4850" s="53">
        <v>0</v>
      </c>
      <c r="F4850" s="148">
        <f t="shared" si="1873"/>
        <v>100</v>
      </c>
    </row>
    <row r="4851" spans="1:6" s="28" customFormat="1" x14ac:dyDescent="0.2">
      <c r="A4851" s="43">
        <v>415200</v>
      </c>
      <c r="B4851" s="44" t="s">
        <v>831</v>
      </c>
      <c r="C4851" s="53">
        <v>459999.99999999994</v>
      </c>
      <c r="D4851" s="45">
        <v>460000</v>
      </c>
      <c r="E4851" s="53">
        <v>0</v>
      </c>
      <c r="F4851" s="148">
        <f t="shared" si="1873"/>
        <v>100.00000000000003</v>
      </c>
    </row>
    <row r="4852" spans="1:6" s="28" customFormat="1" x14ac:dyDescent="0.2">
      <c r="A4852" s="43">
        <v>415200</v>
      </c>
      <c r="B4852" s="44" t="s">
        <v>832</v>
      </c>
      <c r="C4852" s="53">
        <v>210000</v>
      </c>
      <c r="D4852" s="45">
        <v>210000</v>
      </c>
      <c r="E4852" s="53">
        <v>0</v>
      </c>
      <c r="F4852" s="148">
        <f t="shared" si="1873"/>
        <v>100</v>
      </c>
    </row>
    <row r="4853" spans="1:6" s="28" customFormat="1" x14ac:dyDescent="0.2">
      <c r="A4853" s="43">
        <v>415200</v>
      </c>
      <c r="B4853" s="44" t="s">
        <v>716</v>
      </c>
      <c r="C4853" s="53">
        <v>3774000.0000000009</v>
      </c>
      <c r="D4853" s="45">
        <v>3500000</v>
      </c>
      <c r="E4853" s="53">
        <v>0</v>
      </c>
      <c r="F4853" s="148">
        <f t="shared" si="1873"/>
        <v>92.73979862215154</v>
      </c>
    </row>
    <row r="4854" spans="1:6" s="28" customFormat="1" x14ac:dyDescent="0.2">
      <c r="A4854" s="43">
        <v>415200</v>
      </c>
      <c r="B4854" s="44" t="s">
        <v>1032</v>
      </c>
      <c r="C4854" s="53">
        <v>170000</v>
      </c>
      <c r="D4854" s="45">
        <v>170000</v>
      </c>
      <c r="E4854" s="53">
        <v>0</v>
      </c>
      <c r="F4854" s="148">
        <f t="shared" si="1873"/>
        <v>100</v>
      </c>
    </row>
    <row r="4855" spans="1:6" s="28" customFormat="1" x14ac:dyDescent="0.2">
      <c r="A4855" s="43">
        <v>415200</v>
      </c>
      <c r="B4855" s="44" t="s">
        <v>673</v>
      </c>
      <c r="C4855" s="53">
        <v>22000</v>
      </c>
      <c r="D4855" s="45">
        <v>22000</v>
      </c>
      <c r="E4855" s="53">
        <v>0</v>
      </c>
      <c r="F4855" s="148">
        <f t="shared" si="1873"/>
        <v>100</v>
      </c>
    </row>
    <row r="4856" spans="1:6" s="28" customFormat="1" x14ac:dyDescent="0.2">
      <c r="A4856" s="43">
        <v>415200</v>
      </c>
      <c r="B4856" s="44" t="s">
        <v>833</v>
      </c>
      <c r="C4856" s="53">
        <v>40000</v>
      </c>
      <c r="D4856" s="45">
        <v>40000</v>
      </c>
      <c r="E4856" s="53">
        <v>0</v>
      </c>
      <c r="F4856" s="148">
        <f t="shared" si="1873"/>
        <v>100</v>
      </c>
    </row>
    <row r="4857" spans="1:6" s="28" customFormat="1" ht="40.5" x14ac:dyDescent="0.2">
      <c r="A4857" s="43">
        <v>415200</v>
      </c>
      <c r="B4857" s="44" t="s">
        <v>834</v>
      </c>
      <c r="C4857" s="53">
        <v>50000</v>
      </c>
      <c r="D4857" s="45">
        <v>50000</v>
      </c>
      <c r="E4857" s="53">
        <v>0</v>
      </c>
      <c r="F4857" s="148">
        <f t="shared" si="1873"/>
        <v>100</v>
      </c>
    </row>
    <row r="4858" spans="1:6" s="28" customFormat="1" x14ac:dyDescent="0.2">
      <c r="A4858" s="41">
        <v>416000</v>
      </c>
      <c r="B4858" s="46" t="s">
        <v>481</v>
      </c>
      <c r="C4858" s="40">
        <f t="shared" ref="C4858" si="1874">SUM(C4859:C4860)</f>
        <v>70500000</v>
      </c>
      <c r="D4858" s="40">
        <f t="shared" ref="D4858" si="1875">SUM(D4859:D4860)</f>
        <v>70500000</v>
      </c>
      <c r="E4858" s="40">
        <f t="shared" ref="E4858" si="1876">SUM(E4859:E4860)</f>
        <v>0</v>
      </c>
      <c r="F4858" s="152">
        <f t="shared" si="1873"/>
        <v>100</v>
      </c>
    </row>
    <row r="4859" spans="1:6" s="28" customFormat="1" x14ac:dyDescent="0.2">
      <c r="A4859" s="43">
        <v>416100</v>
      </c>
      <c r="B4859" s="44" t="s">
        <v>885</v>
      </c>
      <c r="C4859" s="53">
        <v>70000000</v>
      </c>
      <c r="D4859" s="45">
        <v>70000000</v>
      </c>
      <c r="E4859" s="53">
        <v>0</v>
      </c>
      <c r="F4859" s="148">
        <f t="shared" si="1873"/>
        <v>100</v>
      </c>
    </row>
    <row r="4860" spans="1:6" s="28" customFormat="1" x14ac:dyDescent="0.2">
      <c r="A4860" s="43">
        <v>416300</v>
      </c>
      <c r="B4860" s="44" t="s">
        <v>835</v>
      </c>
      <c r="C4860" s="53">
        <v>500000</v>
      </c>
      <c r="D4860" s="45">
        <v>500000</v>
      </c>
      <c r="E4860" s="53">
        <v>0</v>
      </c>
      <c r="F4860" s="148">
        <f t="shared" si="1873"/>
        <v>100</v>
      </c>
    </row>
    <row r="4861" spans="1:6" s="50" customFormat="1" ht="40.5" x14ac:dyDescent="0.2">
      <c r="A4861" s="41">
        <v>418000</v>
      </c>
      <c r="B4861" s="46" t="s">
        <v>483</v>
      </c>
      <c r="C4861" s="40">
        <f t="shared" ref="C4861" si="1877">C4862</f>
        <v>8000</v>
      </c>
      <c r="D4861" s="40">
        <f t="shared" ref="D4861" si="1878">D4862</f>
        <v>8000</v>
      </c>
      <c r="E4861" s="40">
        <f t="shared" ref="E4861" si="1879">E4862</f>
        <v>0</v>
      </c>
      <c r="F4861" s="152">
        <f t="shared" si="1873"/>
        <v>100</v>
      </c>
    </row>
    <row r="4862" spans="1:6" s="28" customFormat="1" x14ac:dyDescent="0.2">
      <c r="A4862" s="43">
        <v>418400</v>
      </c>
      <c r="B4862" s="44" t="s">
        <v>418</v>
      </c>
      <c r="C4862" s="53">
        <v>8000</v>
      </c>
      <c r="D4862" s="45">
        <v>8000</v>
      </c>
      <c r="E4862" s="53">
        <v>0</v>
      </c>
      <c r="F4862" s="148">
        <f t="shared" si="1873"/>
        <v>100</v>
      </c>
    </row>
    <row r="4863" spans="1:6" s="28" customFormat="1" x14ac:dyDescent="0.2">
      <c r="A4863" s="41">
        <v>480000</v>
      </c>
      <c r="B4863" s="46" t="s">
        <v>419</v>
      </c>
      <c r="C4863" s="40">
        <f>C4864+C4869</f>
        <v>1626100</v>
      </c>
      <c r="D4863" s="40">
        <f>D4864+D4869</f>
        <v>1857999.9943152999</v>
      </c>
      <c r="E4863" s="40">
        <f>E4864+E4869</f>
        <v>0</v>
      </c>
      <c r="F4863" s="152">
        <f t="shared" si="1873"/>
        <v>114.26111520295798</v>
      </c>
    </row>
    <row r="4864" spans="1:6" s="28" customFormat="1" x14ac:dyDescent="0.2">
      <c r="A4864" s="41">
        <v>487000</v>
      </c>
      <c r="B4864" s="46" t="s">
        <v>473</v>
      </c>
      <c r="C4864" s="40">
        <f>SUM(C4865:C4868)</f>
        <v>1328100</v>
      </c>
      <c r="D4864" s="40">
        <f>SUM(D4865:D4868)</f>
        <v>1593000</v>
      </c>
      <c r="E4864" s="40">
        <f>SUM(E4865:E4868)</f>
        <v>0</v>
      </c>
      <c r="F4864" s="152">
        <f t="shared" si="1873"/>
        <v>119.94578721481817</v>
      </c>
    </row>
    <row r="4865" spans="1:6" s="28" customFormat="1" x14ac:dyDescent="0.2">
      <c r="A4865" s="43">
        <v>487300</v>
      </c>
      <c r="B4865" s="44" t="s">
        <v>836</v>
      </c>
      <c r="C4865" s="53">
        <v>43000</v>
      </c>
      <c r="D4865" s="45">
        <v>43000</v>
      </c>
      <c r="E4865" s="53">
        <v>0</v>
      </c>
      <c r="F4865" s="148">
        <f t="shared" si="1873"/>
        <v>100</v>
      </c>
    </row>
    <row r="4866" spans="1:6" s="28" customFormat="1" ht="40.5" x14ac:dyDescent="0.2">
      <c r="A4866" s="43">
        <v>487300</v>
      </c>
      <c r="B4866" s="44" t="s">
        <v>837</v>
      </c>
      <c r="C4866" s="53">
        <v>385100.00000000006</v>
      </c>
      <c r="D4866" s="45">
        <v>0</v>
      </c>
      <c r="E4866" s="53">
        <v>0</v>
      </c>
      <c r="F4866" s="148">
        <f t="shared" si="1873"/>
        <v>0</v>
      </c>
    </row>
    <row r="4867" spans="1:6" s="28" customFormat="1" x14ac:dyDescent="0.2">
      <c r="A4867" s="43">
        <v>487300</v>
      </c>
      <c r="B4867" s="44" t="s">
        <v>1033</v>
      </c>
      <c r="C4867" s="53">
        <v>0</v>
      </c>
      <c r="D4867" s="45">
        <v>650000</v>
      </c>
      <c r="E4867" s="53">
        <v>0</v>
      </c>
      <c r="F4867" s="148">
        <v>0</v>
      </c>
    </row>
    <row r="4868" spans="1:6" s="28" customFormat="1" x14ac:dyDescent="0.2">
      <c r="A4868" s="51">
        <v>487400</v>
      </c>
      <c r="B4868" s="44" t="s">
        <v>1034</v>
      </c>
      <c r="C4868" s="53">
        <v>900000</v>
      </c>
      <c r="D4868" s="45">
        <v>900000</v>
      </c>
      <c r="E4868" s="53">
        <v>0</v>
      </c>
      <c r="F4868" s="148">
        <f t="shared" ref="F4868:F4882" si="1880">D4868/C4868*100</f>
        <v>100</v>
      </c>
    </row>
    <row r="4869" spans="1:6" s="50" customFormat="1" x14ac:dyDescent="0.2">
      <c r="A4869" s="41">
        <v>488000</v>
      </c>
      <c r="B4869" s="46" t="s">
        <v>373</v>
      </c>
      <c r="C4869" s="40">
        <f t="shared" ref="C4869" si="1881">SUM(C4870:C4872)</f>
        <v>298000.00000000006</v>
      </c>
      <c r="D4869" s="40">
        <f t="shared" ref="D4869" si="1882">SUM(D4870:D4872)</f>
        <v>264999.99431529985</v>
      </c>
      <c r="E4869" s="40">
        <f t="shared" ref="E4869" si="1883">SUM(E4870:E4872)</f>
        <v>0</v>
      </c>
      <c r="F4869" s="152">
        <f t="shared" si="1880"/>
        <v>88.926172589026777</v>
      </c>
    </row>
    <row r="4870" spans="1:6" s="28" customFormat="1" x14ac:dyDescent="0.2">
      <c r="A4870" s="43">
        <v>488100</v>
      </c>
      <c r="B4870" s="44" t="s">
        <v>701</v>
      </c>
      <c r="C4870" s="53">
        <v>241000.00000000006</v>
      </c>
      <c r="D4870" s="45">
        <v>249999.99431529985</v>
      </c>
      <c r="E4870" s="53">
        <v>0</v>
      </c>
      <c r="F4870" s="148">
        <f t="shared" si="1880"/>
        <v>103.73443747522812</v>
      </c>
    </row>
    <row r="4871" spans="1:6" s="28" customFormat="1" x14ac:dyDescent="0.2">
      <c r="A4871" s="43">
        <v>488100</v>
      </c>
      <c r="B4871" s="44" t="s">
        <v>838</v>
      </c>
      <c r="C4871" s="53">
        <v>15000</v>
      </c>
      <c r="D4871" s="45">
        <v>15000</v>
      </c>
      <c r="E4871" s="53">
        <v>0</v>
      </c>
      <c r="F4871" s="148">
        <f t="shared" si="1880"/>
        <v>100</v>
      </c>
    </row>
    <row r="4872" spans="1:6" s="28" customFormat="1" x14ac:dyDescent="0.2">
      <c r="A4872" s="43">
        <v>488100</v>
      </c>
      <c r="B4872" s="44" t="s">
        <v>702</v>
      </c>
      <c r="C4872" s="53">
        <v>41999.999999999993</v>
      </c>
      <c r="D4872" s="45">
        <v>0</v>
      </c>
      <c r="E4872" s="53">
        <v>0</v>
      </c>
      <c r="F4872" s="148">
        <f t="shared" si="1880"/>
        <v>0</v>
      </c>
    </row>
    <row r="4873" spans="1:6" s="28" customFormat="1" x14ac:dyDescent="0.2">
      <c r="A4873" s="41">
        <v>510000</v>
      </c>
      <c r="B4873" s="46" t="s">
        <v>423</v>
      </c>
      <c r="C4873" s="40">
        <f>C4874+C4877+0</f>
        <v>17000</v>
      </c>
      <c r="D4873" s="40">
        <f>D4874+D4877+0</f>
        <v>17000</v>
      </c>
      <c r="E4873" s="40">
        <f>E4874+E4877+0</f>
        <v>0</v>
      </c>
      <c r="F4873" s="152">
        <f t="shared" si="1880"/>
        <v>100</v>
      </c>
    </row>
    <row r="4874" spans="1:6" s="28" customFormat="1" x14ac:dyDescent="0.2">
      <c r="A4874" s="41">
        <v>511000</v>
      </c>
      <c r="B4874" s="46" t="s">
        <v>424</v>
      </c>
      <c r="C4874" s="40">
        <f t="shared" ref="C4874" si="1884">SUM(C4875:C4876)</f>
        <v>11000</v>
      </c>
      <c r="D4874" s="40">
        <f t="shared" ref="D4874" si="1885">SUM(D4875:D4876)</f>
        <v>11000</v>
      </c>
      <c r="E4874" s="40">
        <f t="shared" ref="E4874" si="1886">SUM(E4875:E4876)</f>
        <v>0</v>
      </c>
      <c r="F4874" s="152">
        <f t="shared" si="1880"/>
        <v>100</v>
      </c>
    </row>
    <row r="4875" spans="1:6" s="28" customFormat="1" x14ac:dyDescent="0.2">
      <c r="A4875" s="43">
        <v>511300</v>
      </c>
      <c r="B4875" s="44" t="s">
        <v>427</v>
      </c>
      <c r="C4875" s="53">
        <v>8000</v>
      </c>
      <c r="D4875" s="45">
        <v>8000</v>
      </c>
      <c r="E4875" s="53">
        <v>0</v>
      </c>
      <c r="F4875" s="148">
        <f t="shared" si="1880"/>
        <v>100</v>
      </c>
    </row>
    <row r="4876" spans="1:6" s="28" customFormat="1" x14ac:dyDescent="0.2">
      <c r="A4876" s="43">
        <v>511700</v>
      </c>
      <c r="B4876" s="44" t="s">
        <v>430</v>
      </c>
      <c r="C4876" s="53">
        <v>3000</v>
      </c>
      <c r="D4876" s="45">
        <v>3000</v>
      </c>
      <c r="E4876" s="53">
        <v>0</v>
      </c>
      <c r="F4876" s="148">
        <f t="shared" si="1880"/>
        <v>100</v>
      </c>
    </row>
    <row r="4877" spans="1:6" s="50" customFormat="1" x14ac:dyDescent="0.2">
      <c r="A4877" s="41">
        <v>516000</v>
      </c>
      <c r="B4877" s="46" t="s">
        <v>434</v>
      </c>
      <c r="C4877" s="40">
        <f t="shared" ref="C4877" si="1887">C4878</f>
        <v>6000</v>
      </c>
      <c r="D4877" s="40">
        <f t="shared" ref="D4877" si="1888">D4878</f>
        <v>6000</v>
      </c>
      <c r="E4877" s="40">
        <f t="shared" ref="E4877" si="1889">E4878</f>
        <v>0</v>
      </c>
      <c r="F4877" s="152">
        <f t="shared" si="1880"/>
        <v>100</v>
      </c>
    </row>
    <row r="4878" spans="1:6" s="28" customFormat="1" x14ac:dyDescent="0.2">
      <c r="A4878" s="43">
        <v>516100</v>
      </c>
      <c r="B4878" s="44" t="s">
        <v>434</v>
      </c>
      <c r="C4878" s="53">
        <v>6000</v>
      </c>
      <c r="D4878" s="45">
        <v>6000</v>
      </c>
      <c r="E4878" s="53">
        <v>0</v>
      </c>
      <c r="F4878" s="148">
        <f t="shared" si="1880"/>
        <v>100</v>
      </c>
    </row>
    <row r="4879" spans="1:6" s="50" customFormat="1" x14ac:dyDescent="0.2">
      <c r="A4879" s="41">
        <v>630000</v>
      </c>
      <c r="B4879" s="46" t="s">
        <v>464</v>
      </c>
      <c r="C4879" s="40">
        <f>0+C4880</f>
        <v>3000</v>
      </c>
      <c r="D4879" s="40">
        <f>0+D4880</f>
        <v>10000</v>
      </c>
      <c r="E4879" s="40">
        <f>0+E4880</f>
        <v>0</v>
      </c>
      <c r="F4879" s="152">
        <f t="shared" si="1880"/>
        <v>333.33333333333337</v>
      </c>
    </row>
    <row r="4880" spans="1:6" s="50" customFormat="1" x14ac:dyDescent="0.2">
      <c r="A4880" s="41">
        <v>638000</v>
      </c>
      <c r="B4880" s="46" t="s">
        <v>397</v>
      </c>
      <c r="C4880" s="40">
        <f t="shared" ref="C4880" si="1890">C4881</f>
        <v>3000</v>
      </c>
      <c r="D4880" s="40">
        <f>D4881</f>
        <v>10000</v>
      </c>
      <c r="E4880" s="40">
        <f t="shared" ref="E4880" si="1891">E4881</f>
        <v>0</v>
      </c>
      <c r="F4880" s="152">
        <f t="shared" si="1880"/>
        <v>333.33333333333337</v>
      </c>
    </row>
    <row r="4881" spans="1:6" s="28" customFormat="1" x14ac:dyDescent="0.2">
      <c r="A4881" s="43">
        <v>638100</v>
      </c>
      <c r="B4881" s="44" t="s">
        <v>469</v>
      </c>
      <c r="C4881" s="53">
        <v>3000</v>
      </c>
      <c r="D4881" s="45">
        <v>10000</v>
      </c>
      <c r="E4881" s="53">
        <v>0</v>
      </c>
      <c r="F4881" s="148">
        <f t="shared" si="1880"/>
        <v>333.33333333333337</v>
      </c>
    </row>
    <row r="4882" spans="1:6" s="28" customFormat="1" x14ac:dyDescent="0.2">
      <c r="A4882" s="82"/>
      <c r="B4882" s="76" t="s">
        <v>646</v>
      </c>
      <c r="C4882" s="80">
        <f>C4810+C4863+C4873+C4879</f>
        <v>85504900</v>
      </c>
      <c r="D4882" s="80">
        <f>D4810+D4863+D4873+D4879</f>
        <v>85562099.994315296</v>
      </c>
      <c r="E4882" s="80">
        <f>E4810+E4863+E4873+E4879</f>
        <v>0</v>
      </c>
      <c r="F4882" s="153">
        <f t="shared" si="1880"/>
        <v>100.06689674429805</v>
      </c>
    </row>
    <row r="4883" spans="1:6" s="28" customFormat="1" x14ac:dyDescent="0.2">
      <c r="A4883" s="43"/>
      <c r="B4883" s="44"/>
      <c r="C4883" s="45"/>
      <c r="D4883" s="45"/>
      <c r="E4883" s="45"/>
      <c r="F4883" s="147"/>
    </row>
    <row r="4884" spans="1:6" s="28" customFormat="1" x14ac:dyDescent="0.2">
      <c r="A4884" s="43"/>
      <c r="B4884" s="44"/>
      <c r="C4884" s="45"/>
      <c r="D4884" s="45"/>
      <c r="E4884" s="45"/>
      <c r="F4884" s="147"/>
    </row>
    <row r="4885" spans="1:6" s="50" customFormat="1" x14ac:dyDescent="0.2">
      <c r="A4885" s="85" t="s">
        <v>1</v>
      </c>
      <c r="B4885" s="46" t="s">
        <v>688</v>
      </c>
      <c r="C4885" s="53"/>
      <c r="D4885" s="53"/>
      <c r="E4885" s="53"/>
      <c r="F4885" s="148"/>
    </row>
    <row r="4886" spans="1:6" s="28" customFormat="1" x14ac:dyDescent="0.2">
      <c r="A4886" s="51" t="s">
        <v>1</v>
      </c>
      <c r="B4886" s="44" t="s">
        <v>332</v>
      </c>
      <c r="C4886" s="53">
        <v>4261500</v>
      </c>
      <c r="D4886" s="45">
        <v>17932600</v>
      </c>
      <c r="E4886" s="53">
        <v>0</v>
      </c>
      <c r="F4886" s="148">
        <f>D4886/C4886*100</f>
        <v>420.80488091047749</v>
      </c>
    </row>
    <row r="4887" spans="1:6" s="28" customFormat="1" x14ac:dyDescent="0.2">
      <c r="A4887" s="82"/>
      <c r="B4887" s="76" t="s">
        <v>646</v>
      </c>
      <c r="C4887" s="80">
        <f t="shared" ref="C4887" si="1892">SUM(C4886:C4886)</f>
        <v>4261500</v>
      </c>
      <c r="D4887" s="80">
        <f t="shared" ref="D4887" si="1893">SUM(D4886:D4886)</f>
        <v>17932600</v>
      </c>
      <c r="E4887" s="80">
        <f t="shared" ref="E4887" si="1894">SUM(E4886:E4886)</f>
        <v>0</v>
      </c>
      <c r="F4887" s="153">
        <f>D4887/C4887*100</f>
        <v>420.80488091047749</v>
      </c>
    </row>
    <row r="4888" spans="1:6" s="28" customFormat="1" x14ac:dyDescent="0.2">
      <c r="A4888" s="43"/>
      <c r="B4888" s="44"/>
      <c r="C4888" s="45"/>
      <c r="D4888" s="45"/>
      <c r="E4888" s="45"/>
      <c r="F4888" s="147"/>
    </row>
    <row r="4889" spans="1:6" s="28" customFormat="1" x14ac:dyDescent="0.2">
      <c r="A4889" s="38"/>
      <c r="B4889" s="39"/>
      <c r="C4889" s="45"/>
      <c r="D4889" s="45"/>
      <c r="E4889" s="45"/>
      <c r="F4889" s="147"/>
    </row>
    <row r="4890" spans="1:6" s="28" customFormat="1" x14ac:dyDescent="0.2">
      <c r="A4890" s="43" t="s">
        <v>590</v>
      </c>
      <c r="B4890" s="46"/>
      <c r="C4890" s="45"/>
      <c r="D4890" s="45"/>
      <c r="E4890" s="45"/>
      <c r="F4890" s="147"/>
    </row>
    <row r="4891" spans="1:6" s="28" customFormat="1" x14ac:dyDescent="0.2">
      <c r="A4891" s="43" t="s">
        <v>512</v>
      </c>
      <c r="B4891" s="46"/>
      <c r="C4891" s="45"/>
      <c r="D4891" s="45"/>
      <c r="E4891" s="45"/>
      <c r="F4891" s="147"/>
    </row>
    <row r="4892" spans="1:6" s="28" customFormat="1" x14ac:dyDescent="0.2">
      <c r="A4892" s="43" t="s">
        <v>529</v>
      </c>
      <c r="B4892" s="46"/>
      <c r="C4892" s="45"/>
      <c r="D4892" s="45"/>
      <c r="E4892" s="45"/>
      <c r="F4892" s="147"/>
    </row>
    <row r="4893" spans="1:6" s="28" customFormat="1" x14ac:dyDescent="0.2">
      <c r="A4893" s="43" t="s">
        <v>591</v>
      </c>
      <c r="B4893" s="46"/>
      <c r="C4893" s="45"/>
      <c r="D4893" s="45"/>
      <c r="E4893" s="45"/>
      <c r="F4893" s="147"/>
    </row>
    <row r="4894" spans="1:6" s="28" customFormat="1" x14ac:dyDescent="0.2">
      <c r="A4894" s="61"/>
      <c r="B4894" s="72"/>
      <c r="C4894" s="45"/>
      <c r="D4894" s="45"/>
      <c r="E4894" s="45"/>
      <c r="F4894" s="147"/>
    </row>
    <row r="4895" spans="1:6" s="28" customFormat="1" x14ac:dyDescent="0.2">
      <c r="A4895" s="41">
        <v>410000</v>
      </c>
      <c r="B4895" s="42" t="s">
        <v>357</v>
      </c>
      <c r="C4895" s="40">
        <f>C4896+C4905+C4903+C4907+0+C4901</f>
        <v>42125000</v>
      </c>
      <c r="D4895" s="40">
        <f>D4896+D4905+D4903+D4907+0+D4901</f>
        <v>28732700</v>
      </c>
      <c r="E4895" s="40">
        <f>E4896+E4905+E4903+E4907+0+E4901</f>
        <v>170100000</v>
      </c>
      <c r="F4895" s="152">
        <f t="shared" ref="F4895:F4932" si="1895">D4895/C4895*100</f>
        <v>68.208189910979229</v>
      </c>
    </row>
    <row r="4896" spans="1:6" s="28" customFormat="1" x14ac:dyDescent="0.2">
      <c r="A4896" s="41">
        <v>412000</v>
      </c>
      <c r="B4896" s="46" t="s">
        <v>479</v>
      </c>
      <c r="C4896" s="40">
        <f>SUM(C4897:C4900)</f>
        <v>8072500</v>
      </c>
      <c r="D4896" s="40">
        <f>SUM(D4897:D4900)</f>
        <v>15732700</v>
      </c>
      <c r="E4896" s="40">
        <f>SUM(E4897:E4900)</f>
        <v>0</v>
      </c>
      <c r="F4896" s="152">
        <f t="shared" si="1895"/>
        <v>194.89253638897492</v>
      </c>
    </row>
    <row r="4897" spans="1:6" s="28" customFormat="1" x14ac:dyDescent="0.2">
      <c r="A4897" s="51">
        <v>412700</v>
      </c>
      <c r="B4897" s="44" t="s">
        <v>476</v>
      </c>
      <c r="C4897" s="53">
        <v>7325700</v>
      </c>
      <c r="D4897" s="45">
        <v>14965800</v>
      </c>
      <c r="E4897" s="53">
        <v>0</v>
      </c>
      <c r="F4897" s="148">
        <f t="shared" si="1895"/>
        <v>204.29174003849462</v>
      </c>
    </row>
    <row r="4898" spans="1:6" s="28" customFormat="1" ht="40.5" x14ac:dyDescent="0.2">
      <c r="A4898" s="43">
        <v>412700</v>
      </c>
      <c r="B4898" s="44" t="s">
        <v>1035</v>
      </c>
      <c r="C4898" s="53">
        <v>725800</v>
      </c>
      <c r="D4898" s="45">
        <v>760900</v>
      </c>
      <c r="E4898" s="53">
        <v>0</v>
      </c>
      <c r="F4898" s="148">
        <f t="shared" si="1895"/>
        <v>104.83604298704878</v>
      </c>
    </row>
    <row r="4899" spans="1:6" s="28" customFormat="1" x14ac:dyDescent="0.2">
      <c r="A4899" s="43">
        <v>412900</v>
      </c>
      <c r="B4899" s="44" t="s">
        <v>705</v>
      </c>
      <c r="C4899" s="53">
        <v>15000</v>
      </c>
      <c r="D4899" s="45">
        <v>0</v>
      </c>
      <c r="E4899" s="53">
        <v>0</v>
      </c>
      <c r="F4899" s="148">
        <f t="shared" si="1895"/>
        <v>0</v>
      </c>
    </row>
    <row r="4900" spans="1:6" s="28" customFormat="1" x14ac:dyDescent="0.2">
      <c r="A4900" s="43">
        <v>412900</v>
      </c>
      <c r="B4900" s="44" t="s">
        <v>1036</v>
      </c>
      <c r="C4900" s="53">
        <v>6000</v>
      </c>
      <c r="D4900" s="45">
        <v>6000</v>
      </c>
      <c r="E4900" s="53">
        <v>0</v>
      </c>
      <c r="F4900" s="148">
        <f t="shared" si="1895"/>
        <v>100</v>
      </c>
    </row>
    <row r="4901" spans="1:6" s="50" customFormat="1" x14ac:dyDescent="0.2">
      <c r="A4901" s="41">
        <v>413000</v>
      </c>
      <c r="B4901" s="46" t="s">
        <v>480</v>
      </c>
      <c r="C4901" s="40">
        <f>C4902+0</f>
        <v>4468800</v>
      </c>
      <c r="D4901" s="40">
        <f>D4902+0</f>
        <v>0</v>
      </c>
      <c r="E4901" s="40">
        <f>E4902+0</f>
        <v>0</v>
      </c>
      <c r="F4901" s="152">
        <f t="shared" si="1895"/>
        <v>0</v>
      </c>
    </row>
    <row r="4902" spans="1:6" s="28" customFormat="1" ht="40.5" x14ac:dyDescent="0.2">
      <c r="A4902" s="43">
        <v>413800</v>
      </c>
      <c r="B4902" s="44" t="s">
        <v>416</v>
      </c>
      <c r="C4902" s="53">
        <v>4468800</v>
      </c>
      <c r="D4902" s="53">
        <v>0</v>
      </c>
      <c r="E4902" s="53">
        <v>0</v>
      </c>
      <c r="F4902" s="148">
        <f t="shared" si="1895"/>
        <v>0</v>
      </c>
    </row>
    <row r="4903" spans="1:6" s="50" customFormat="1" x14ac:dyDescent="0.2">
      <c r="A4903" s="41">
        <v>414000</v>
      </c>
      <c r="B4903" s="46" t="s">
        <v>374</v>
      </c>
      <c r="C4903" s="40">
        <f>0+C4904</f>
        <v>18583700</v>
      </c>
      <c r="D4903" s="40">
        <f>0+D4904</f>
        <v>2000000</v>
      </c>
      <c r="E4903" s="40">
        <f>0+E4904</f>
        <v>0</v>
      </c>
      <c r="F4903" s="152">
        <f t="shared" si="1895"/>
        <v>10.762119491812717</v>
      </c>
    </row>
    <row r="4904" spans="1:6" s="28" customFormat="1" x14ac:dyDescent="0.2">
      <c r="A4904" s="43">
        <v>414100</v>
      </c>
      <c r="B4904" s="44" t="s">
        <v>1037</v>
      </c>
      <c r="C4904" s="53">
        <v>18583700</v>
      </c>
      <c r="D4904" s="45">
        <v>2000000</v>
      </c>
      <c r="E4904" s="53">
        <v>0</v>
      </c>
      <c r="F4904" s="148">
        <f t="shared" si="1895"/>
        <v>10.762119491812717</v>
      </c>
    </row>
    <row r="4905" spans="1:6" s="28" customFormat="1" x14ac:dyDescent="0.2">
      <c r="A4905" s="41">
        <v>415000</v>
      </c>
      <c r="B4905" s="46" t="s">
        <v>319</v>
      </c>
      <c r="C4905" s="40">
        <f>SUM(C4906:C4906)</f>
        <v>4000000</v>
      </c>
      <c r="D4905" s="40">
        <f>SUM(D4906:D4906)</f>
        <v>2000000</v>
      </c>
      <c r="E4905" s="40">
        <f>SUM(E4906:E4906)</f>
        <v>170100000</v>
      </c>
      <c r="F4905" s="152">
        <f t="shared" si="1895"/>
        <v>50</v>
      </c>
    </row>
    <row r="4906" spans="1:6" s="28" customFormat="1" x14ac:dyDescent="0.2">
      <c r="A4906" s="43">
        <v>415200</v>
      </c>
      <c r="B4906" s="44" t="s">
        <v>336</v>
      </c>
      <c r="C4906" s="53">
        <v>4000000</v>
      </c>
      <c r="D4906" s="45">
        <v>2000000</v>
      </c>
      <c r="E4906" s="53">
        <v>170100000</v>
      </c>
      <c r="F4906" s="148">
        <f t="shared" si="1895"/>
        <v>50</v>
      </c>
    </row>
    <row r="4907" spans="1:6" s="50" customFormat="1" x14ac:dyDescent="0.2">
      <c r="A4907" s="41">
        <v>419000</v>
      </c>
      <c r="B4907" s="46" t="s">
        <v>484</v>
      </c>
      <c r="C4907" s="40">
        <f t="shared" ref="C4907" si="1896">C4908</f>
        <v>7000000</v>
      </c>
      <c r="D4907" s="40">
        <f>D4908</f>
        <v>9000000</v>
      </c>
      <c r="E4907" s="40">
        <f t="shared" ref="E4907" si="1897">E4908</f>
        <v>0</v>
      </c>
      <c r="F4907" s="152">
        <f t="shared" si="1895"/>
        <v>128.57142857142858</v>
      </c>
    </row>
    <row r="4908" spans="1:6" s="28" customFormat="1" x14ac:dyDescent="0.2">
      <c r="A4908" s="43">
        <v>419100</v>
      </c>
      <c r="B4908" s="44" t="s">
        <v>484</v>
      </c>
      <c r="C4908" s="53">
        <v>7000000</v>
      </c>
      <c r="D4908" s="45">
        <v>9000000</v>
      </c>
      <c r="E4908" s="53">
        <v>0</v>
      </c>
      <c r="F4908" s="148">
        <f t="shared" si="1895"/>
        <v>128.57142857142858</v>
      </c>
    </row>
    <row r="4909" spans="1:6" s="28" customFormat="1" x14ac:dyDescent="0.2">
      <c r="A4909" s="41">
        <v>480000</v>
      </c>
      <c r="B4909" s="46" t="s">
        <v>419</v>
      </c>
      <c r="C4909" s="40">
        <f>C4910+C4916</f>
        <v>28088600</v>
      </c>
      <c r="D4909" s="40">
        <f>D4910+D4916</f>
        <v>12098000</v>
      </c>
      <c r="E4909" s="40">
        <f>E4910+E4916</f>
        <v>0</v>
      </c>
      <c r="F4909" s="152">
        <f t="shared" si="1895"/>
        <v>43.07085436796423</v>
      </c>
    </row>
    <row r="4910" spans="1:6" s="28" customFormat="1" x14ac:dyDescent="0.2">
      <c r="A4910" s="41">
        <v>487000</v>
      </c>
      <c r="B4910" s="46" t="s">
        <v>473</v>
      </c>
      <c r="C4910" s="40">
        <f>SUM(C4911:C4915)</f>
        <v>2075900.0000000005</v>
      </c>
      <c r="D4910" s="40">
        <f>SUM(D4911:D4915)</f>
        <v>2075900</v>
      </c>
      <c r="E4910" s="40">
        <f>SUM(E4911:E4915)</f>
        <v>0</v>
      </c>
      <c r="F4910" s="152">
        <f t="shared" si="1895"/>
        <v>99.999999999999972</v>
      </c>
    </row>
    <row r="4911" spans="1:6" s="28" customFormat="1" x14ac:dyDescent="0.2">
      <c r="A4911" s="83">
        <v>487100</v>
      </c>
      <c r="B4911" s="88" t="s">
        <v>839</v>
      </c>
      <c r="C4911" s="53">
        <v>44900</v>
      </c>
      <c r="D4911" s="45">
        <v>44900</v>
      </c>
      <c r="E4911" s="53">
        <v>0</v>
      </c>
      <c r="F4911" s="148">
        <f t="shared" si="1895"/>
        <v>100</v>
      </c>
    </row>
    <row r="4912" spans="1:6" s="28" customFormat="1" x14ac:dyDescent="0.2">
      <c r="A4912" s="83">
        <v>487100</v>
      </c>
      <c r="B4912" s="88" t="s">
        <v>840</v>
      </c>
      <c r="C4912" s="53">
        <v>201000</v>
      </c>
      <c r="D4912" s="45">
        <v>201000</v>
      </c>
      <c r="E4912" s="53">
        <v>0</v>
      </c>
      <c r="F4912" s="148">
        <f t="shared" si="1895"/>
        <v>100</v>
      </c>
    </row>
    <row r="4913" spans="1:6" s="28" customFormat="1" x14ac:dyDescent="0.2">
      <c r="A4913" s="83">
        <v>487100</v>
      </c>
      <c r="B4913" s="88" t="s">
        <v>841</v>
      </c>
      <c r="C4913" s="53">
        <v>30000</v>
      </c>
      <c r="D4913" s="45">
        <v>30000</v>
      </c>
      <c r="E4913" s="53">
        <v>0</v>
      </c>
      <c r="F4913" s="148">
        <f t="shared" si="1895"/>
        <v>100</v>
      </c>
    </row>
    <row r="4914" spans="1:6" s="28" customFormat="1" x14ac:dyDescent="0.2">
      <c r="A4914" s="83">
        <v>487300</v>
      </c>
      <c r="B4914" s="88" t="s">
        <v>842</v>
      </c>
      <c r="C4914" s="53">
        <v>300000</v>
      </c>
      <c r="D4914" s="45">
        <v>300000</v>
      </c>
      <c r="E4914" s="53">
        <v>0</v>
      </c>
      <c r="F4914" s="148">
        <f t="shared" si="1895"/>
        <v>100</v>
      </c>
    </row>
    <row r="4915" spans="1:6" s="28" customFormat="1" ht="40.5" x14ac:dyDescent="0.2">
      <c r="A4915" s="83">
        <v>487400</v>
      </c>
      <c r="B4915" s="88" t="s">
        <v>843</v>
      </c>
      <c r="C4915" s="53">
        <v>1500000.0000000005</v>
      </c>
      <c r="D4915" s="45">
        <v>1500000</v>
      </c>
      <c r="E4915" s="53">
        <v>0</v>
      </c>
      <c r="F4915" s="148">
        <f t="shared" si="1895"/>
        <v>99.999999999999972</v>
      </c>
    </row>
    <row r="4916" spans="1:6" s="50" customFormat="1" x14ac:dyDescent="0.2">
      <c r="A4916" s="41">
        <v>488000</v>
      </c>
      <c r="B4916" s="46" t="s">
        <v>373</v>
      </c>
      <c r="C4916" s="40">
        <f>SUM(C4917:C4918)</f>
        <v>26012700</v>
      </c>
      <c r="D4916" s="40">
        <f>SUM(D4917:D4918)</f>
        <v>10022100</v>
      </c>
      <c r="E4916" s="40">
        <f>SUM(E4917:E4918)</f>
        <v>0</v>
      </c>
      <c r="F4916" s="152">
        <f t="shared" si="1895"/>
        <v>38.527719152567784</v>
      </c>
    </row>
    <row r="4917" spans="1:6" s="28" customFormat="1" x14ac:dyDescent="0.2">
      <c r="A4917" s="43">
        <v>488100</v>
      </c>
      <c r="B4917" s="44" t="s">
        <v>844</v>
      </c>
      <c r="C4917" s="53">
        <v>5000</v>
      </c>
      <c r="D4917" s="45">
        <v>5000</v>
      </c>
      <c r="E4917" s="53">
        <v>0</v>
      </c>
      <c r="F4917" s="148">
        <f t="shared" si="1895"/>
        <v>100</v>
      </c>
    </row>
    <row r="4918" spans="1:6" s="28" customFormat="1" x14ac:dyDescent="0.2">
      <c r="A4918" s="43">
        <v>488100</v>
      </c>
      <c r="B4918" s="44" t="s">
        <v>845</v>
      </c>
      <c r="C4918" s="53">
        <v>26007700</v>
      </c>
      <c r="D4918" s="45">
        <v>10017100</v>
      </c>
      <c r="E4918" s="53">
        <v>0</v>
      </c>
      <c r="F4918" s="148">
        <f t="shared" si="1895"/>
        <v>38.515901060070675</v>
      </c>
    </row>
    <row r="4919" spans="1:6" s="50" customFormat="1" x14ac:dyDescent="0.2">
      <c r="A4919" s="41">
        <v>610000</v>
      </c>
      <c r="B4919" s="46" t="s">
        <v>443</v>
      </c>
      <c r="C4919" s="40">
        <f>C4920+C4922</f>
        <v>181942200</v>
      </c>
      <c r="D4919" s="40">
        <f>D4920+D4922</f>
        <v>50000</v>
      </c>
      <c r="E4919" s="40">
        <f>E4920+E4922</f>
        <v>0</v>
      </c>
      <c r="F4919" s="152">
        <f t="shared" si="1895"/>
        <v>2.7481255035939987E-2</v>
      </c>
    </row>
    <row r="4920" spans="1:6" s="50" customFormat="1" x14ac:dyDescent="0.2">
      <c r="A4920" s="41">
        <v>611000</v>
      </c>
      <c r="B4920" s="46" t="s">
        <v>384</v>
      </c>
      <c r="C4920" s="40">
        <f>0+C4921</f>
        <v>181892200</v>
      </c>
      <c r="D4920" s="40">
        <f>0+D4921</f>
        <v>0</v>
      </c>
      <c r="E4920" s="40">
        <f>0+E4921</f>
        <v>0</v>
      </c>
      <c r="F4920" s="152">
        <f t="shared" si="1895"/>
        <v>0</v>
      </c>
    </row>
    <row r="4921" spans="1:6" s="28" customFormat="1" x14ac:dyDescent="0.2">
      <c r="A4921" s="43">
        <v>611200</v>
      </c>
      <c r="B4921" s="44" t="s">
        <v>500</v>
      </c>
      <c r="C4921" s="53">
        <v>181892200</v>
      </c>
      <c r="D4921" s="53">
        <v>0</v>
      </c>
      <c r="E4921" s="53">
        <v>0</v>
      </c>
      <c r="F4921" s="148">
        <f t="shared" si="1895"/>
        <v>0</v>
      </c>
    </row>
    <row r="4922" spans="1:6" s="50" customFormat="1" x14ac:dyDescent="0.2">
      <c r="A4922" s="41">
        <v>618000</v>
      </c>
      <c r="B4922" s="46" t="s">
        <v>385</v>
      </c>
      <c r="C4922" s="40">
        <f>C4923+0</f>
        <v>50000</v>
      </c>
      <c r="D4922" s="40">
        <f>D4923+0</f>
        <v>50000</v>
      </c>
      <c r="E4922" s="40">
        <f>E4923+0</f>
        <v>0</v>
      </c>
      <c r="F4922" s="152">
        <f t="shared" si="1895"/>
        <v>100</v>
      </c>
    </row>
    <row r="4923" spans="1:6" s="28" customFormat="1" x14ac:dyDescent="0.2">
      <c r="A4923" s="43">
        <v>618100</v>
      </c>
      <c r="B4923" s="44" t="s">
        <v>446</v>
      </c>
      <c r="C4923" s="53">
        <v>50000</v>
      </c>
      <c r="D4923" s="45">
        <v>50000</v>
      </c>
      <c r="E4923" s="53">
        <v>0</v>
      </c>
      <c r="F4923" s="148">
        <f t="shared" si="1895"/>
        <v>100</v>
      </c>
    </row>
    <row r="4924" spans="1:6" s="28" customFormat="1" x14ac:dyDescent="0.2">
      <c r="A4924" s="41">
        <v>630000</v>
      </c>
      <c r="B4924" s="46" t="s">
        <v>729</v>
      </c>
      <c r="C4924" s="40">
        <f>C4925+C4928</f>
        <v>27818100</v>
      </c>
      <c r="D4924" s="40">
        <f>D4925+D4928</f>
        <v>20823600</v>
      </c>
      <c r="E4924" s="40">
        <f>E4925+E4928</f>
        <v>0</v>
      </c>
      <c r="F4924" s="152">
        <f t="shared" si="1895"/>
        <v>74.856298596956663</v>
      </c>
    </row>
    <row r="4925" spans="1:6" s="28" customFormat="1" x14ac:dyDescent="0.2">
      <c r="A4925" s="41">
        <v>631000</v>
      </c>
      <c r="B4925" s="46" t="s">
        <v>396</v>
      </c>
      <c r="C4925" s="40">
        <f>SUM(C4926:C4927)</f>
        <v>2970000</v>
      </c>
      <c r="D4925" s="40">
        <f>SUM(D4926:D4927)</f>
        <v>11366000</v>
      </c>
      <c r="E4925" s="40">
        <f>SUM(E4926:E4927)</f>
        <v>0</v>
      </c>
      <c r="F4925" s="152">
        <f t="shared" si="1895"/>
        <v>382.69360269360271</v>
      </c>
    </row>
    <row r="4926" spans="1:6" s="28" customFormat="1" x14ac:dyDescent="0.2">
      <c r="A4926" s="51">
        <v>631900</v>
      </c>
      <c r="B4926" s="44" t="s">
        <v>846</v>
      </c>
      <c r="C4926" s="53">
        <v>2000000</v>
      </c>
      <c r="D4926" s="45">
        <v>2000000</v>
      </c>
      <c r="E4926" s="53">
        <v>0</v>
      </c>
      <c r="F4926" s="148">
        <f t="shared" si="1895"/>
        <v>100</v>
      </c>
    </row>
    <row r="4927" spans="1:6" s="28" customFormat="1" x14ac:dyDescent="0.2">
      <c r="A4927" s="51">
        <v>631900</v>
      </c>
      <c r="B4927" s="44" t="s">
        <v>770</v>
      </c>
      <c r="C4927" s="53">
        <v>970000</v>
      </c>
      <c r="D4927" s="45">
        <v>9366000</v>
      </c>
      <c r="E4927" s="53">
        <v>0</v>
      </c>
      <c r="F4927" s="148">
        <f t="shared" si="1895"/>
        <v>965.56701030927832</v>
      </c>
    </row>
    <row r="4928" spans="1:6" s="50" customFormat="1" x14ac:dyDescent="0.2">
      <c r="A4928" s="41">
        <v>638000</v>
      </c>
      <c r="B4928" s="46" t="s">
        <v>397</v>
      </c>
      <c r="C4928" s="40">
        <f t="shared" ref="C4928" si="1898">SUM(C4929:C4931)</f>
        <v>24848100</v>
      </c>
      <c r="D4928" s="40">
        <f t="shared" ref="D4928" si="1899">SUM(D4929:D4931)</f>
        <v>9457600</v>
      </c>
      <c r="E4928" s="40">
        <f t="shared" ref="E4928" si="1900">SUM(E4929:E4931)</f>
        <v>0</v>
      </c>
      <c r="F4928" s="152">
        <f t="shared" si="1895"/>
        <v>38.061662662336353</v>
      </c>
    </row>
    <row r="4929" spans="1:6" s="28" customFormat="1" x14ac:dyDescent="0.2">
      <c r="A4929" s="43">
        <v>638100</v>
      </c>
      <c r="B4929" s="44" t="s">
        <v>469</v>
      </c>
      <c r="C4929" s="53">
        <v>2800000</v>
      </c>
      <c r="D4929" s="45">
        <v>7947600</v>
      </c>
      <c r="E4929" s="53">
        <v>0</v>
      </c>
      <c r="F4929" s="148">
        <f t="shared" si="1895"/>
        <v>283.84285714285716</v>
      </c>
    </row>
    <row r="4930" spans="1:6" s="28" customFormat="1" x14ac:dyDescent="0.2">
      <c r="A4930" s="51">
        <v>638200</v>
      </c>
      <c r="B4930" s="44" t="s">
        <v>470</v>
      </c>
      <c r="C4930" s="53">
        <v>20048100</v>
      </c>
      <c r="D4930" s="45">
        <v>10000</v>
      </c>
      <c r="E4930" s="53">
        <v>0</v>
      </c>
      <c r="F4930" s="148">
        <f t="shared" si="1895"/>
        <v>4.9880038507389722E-2</v>
      </c>
    </row>
    <row r="4931" spans="1:6" s="28" customFormat="1" x14ac:dyDescent="0.2">
      <c r="A4931" s="51">
        <v>638200</v>
      </c>
      <c r="B4931" s="44" t="s">
        <v>847</v>
      </c>
      <c r="C4931" s="53">
        <v>2000000</v>
      </c>
      <c r="D4931" s="45">
        <v>1500000</v>
      </c>
      <c r="E4931" s="53">
        <v>0</v>
      </c>
      <c r="F4931" s="148">
        <f t="shared" si="1895"/>
        <v>75</v>
      </c>
    </row>
    <row r="4932" spans="1:6" s="28" customFormat="1" x14ac:dyDescent="0.2">
      <c r="A4932" s="38"/>
      <c r="B4932" s="46" t="s">
        <v>1038</v>
      </c>
      <c r="C4932" s="40">
        <f>C4895+C4909+0+C4924+C4919+0</f>
        <v>279973900</v>
      </c>
      <c r="D4932" s="40">
        <f>D4895+D4909+0+D4924+D4919+0</f>
        <v>61704300</v>
      </c>
      <c r="E4932" s="40">
        <f>E4895+E4909+0+E4924+E4919+0</f>
        <v>170100000</v>
      </c>
      <c r="F4932" s="150">
        <f t="shared" si="1895"/>
        <v>22.039304378015238</v>
      </c>
    </row>
    <row r="4933" spans="1:6" s="28" customFormat="1" x14ac:dyDescent="0.2">
      <c r="A4933" s="38"/>
      <c r="B4933" s="46"/>
      <c r="C4933" s="40"/>
      <c r="D4933" s="40"/>
      <c r="E4933" s="40"/>
      <c r="F4933" s="150"/>
    </row>
    <row r="4934" spans="1:6" s="28" customFormat="1" x14ac:dyDescent="0.2">
      <c r="A4934" s="61"/>
      <c r="B4934" s="72"/>
      <c r="C4934" s="45"/>
      <c r="D4934" s="45"/>
      <c r="E4934" s="45"/>
      <c r="F4934" s="147"/>
    </row>
    <row r="4935" spans="1:6" s="28" customFormat="1" x14ac:dyDescent="0.2">
      <c r="A4935" s="43" t="s">
        <v>1039</v>
      </c>
      <c r="B4935" s="46"/>
      <c r="C4935" s="45"/>
      <c r="D4935" s="45"/>
      <c r="E4935" s="45"/>
      <c r="F4935" s="147"/>
    </row>
    <row r="4936" spans="1:6" s="28" customFormat="1" x14ac:dyDescent="0.2">
      <c r="A4936" s="43" t="s">
        <v>512</v>
      </c>
      <c r="B4936" s="46"/>
      <c r="C4936" s="45"/>
      <c r="D4936" s="45"/>
      <c r="E4936" s="45"/>
      <c r="F4936" s="147"/>
    </row>
    <row r="4937" spans="1:6" s="28" customFormat="1" x14ac:dyDescent="0.2">
      <c r="A4937" s="43" t="s">
        <v>529</v>
      </c>
      <c r="B4937" s="46"/>
      <c r="C4937" s="45"/>
      <c r="D4937" s="45"/>
      <c r="E4937" s="45"/>
      <c r="F4937" s="147"/>
    </row>
    <row r="4938" spans="1:6" s="28" customFormat="1" x14ac:dyDescent="0.2">
      <c r="A4938" s="43" t="s">
        <v>1040</v>
      </c>
      <c r="B4938" s="46"/>
      <c r="C4938" s="45"/>
      <c r="D4938" s="45"/>
      <c r="E4938" s="45"/>
      <c r="F4938" s="147"/>
    </row>
    <row r="4939" spans="1:6" s="28" customFormat="1" x14ac:dyDescent="0.2">
      <c r="A4939" s="61"/>
      <c r="B4939" s="72"/>
      <c r="C4939" s="45"/>
      <c r="D4939" s="45"/>
      <c r="E4939" s="45"/>
      <c r="F4939" s="147"/>
    </row>
    <row r="4940" spans="1:6" s="28" customFormat="1" x14ac:dyDescent="0.2">
      <c r="A4940" s="41">
        <v>410000</v>
      </c>
      <c r="B4940" s="42" t="s">
        <v>357</v>
      </c>
      <c r="C4940" s="40">
        <f>C4941+C4947</f>
        <v>91113300</v>
      </c>
      <c r="D4940" s="40">
        <f>D4941+D4947</f>
        <v>97067300</v>
      </c>
      <c r="E4940" s="40">
        <f>E4941+E4947</f>
        <v>0</v>
      </c>
      <c r="F4940" s="152">
        <f t="shared" ref="F4940:F4957" si="1901">D4940/C4940*100</f>
        <v>106.5347210560917</v>
      </c>
    </row>
    <row r="4941" spans="1:6" s="28" customFormat="1" x14ac:dyDescent="0.2">
      <c r="A4941" s="41">
        <v>413000</v>
      </c>
      <c r="B4941" s="46" t="s">
        <v>480</v>
      </c>
      <c r="C4941" s="62">
        <f>SUM(C4942:C4946)</f>
        <v>90234900</v>
      </c>
      <c r="D4941" s="62">
        <f>SUM(D4942:D4946)</f>
        <v>96756000</v>
      </c>
      <c r="E4941" s="62">
        <f>SUM(E4942:E4946)</f>
        <v>0</v>
      </c>
      <c r="F4941" s="152">
        <f t="shared" si="1901"/>
        <v>107.22680470638302</v>
      </c>
    </row>
    <row r="4942" spans="1:6" s="28" customFormat="1" x14ac:dyDescent="0.2">
      <c r="A4942" s="43">
        <v>413100</v>
      </c>
      <c r="B4942" s="44" t="s">
        <v>886</v>
      </c>
      <c r="C4942" s="53">
        <v>85672600</v>
      </c>
      <c r="D4942" s="45">
        <v>92867900</v>
      </c>
      <c r="E4942" s="53">
        <v>0</v>
      </c>
      <c r="F4942" s="148">
        <f t="shared" si="1901"/>
        <v>108.39860118637696</v>
      </c>
    </row>
    <row r="4943" spans="1:6" s="28" customFormat="1" ht="40.5" x14ac:dyDescent="0.2">
      <c r="A4943" s="43">
        <v>413100</v>
      </c>
      <c r="B4943" s="44" t="s">
        <v>1041</v>
      </c>
      <c r="C4943" s="53">
        <v>1387900</v>
      </c>
      <c r="D4943" s="45">
        <v>1084400</v>
      </c>
      <c r="E4943" s="53">
        <v>0</v>
      </c>
      <c r="F4943" s="148">
        <f t="shared" si="1901"/>
        <v>78.132430290366742</v>
      </c>
    </row>
    <row r="4944" spans="1:6" s="28" customFormat="1" x14ac:dyDescent="0.2">
      <c r="A4944" s="43">
        <v>413100</v>
      </c>
      <c r="B4944" s="44" t="s">
        <v>717</v>
      </c>
      <c r="C4944" s="53">
        <v>1530800</v>
      </c>
      <c r="D4944" s="45">
        <v>1623900</v>
      </c>
      <c r="E4944" s="53">
        <v>0</v>
      </c>
      <c r="F4944" s="148">
        <f t="shared" si="1901"/>
        <v>106.08178730075777</v>
      </c>
    </row>
    <row r="4945" spans="1:6" s="28" customFormat="1" x14ac:dyDescent="0.2">
      <c r="A4945" s="43">
        <v>413300</v>
      </c>
      <c r="B4945" s="44" t="s">
        <v>718</v>
      </c>
      <c r="C4945" s="53">
        <v>1642500</v>
      </c>
      <c r="D4945" s="45">
        <v>1179800</v>
      </c>
      <c r="E4945" s="53">
        <v>0</v>
      </c>
      <c r="F4945" s="148">
        <f t="shared" si="1901"/>
        <v>71.82952815829529</v>
      </c>
    </row>
    <row r="4946" spans="1:6" s="28" customFormat="1" x14ac:dyDescent="0.2">
      <c r="A4946" s="43">
        <v>413900</v>
      </c>
      <c r="B4946" s="265" t="s">
        <v>369</v>
      </c>
      <c r="C4946" s="53">
        <v>1100</v>
      </c>
      <c r="D4946" s="45">
        <v>0</v>
      </c>
      <c r="E4946" s="53">
        <v>0</v>
      </c>
      <c r="F4946" s="148">
        <f t="shared" si="1901"/>
        <v>0</v>
      </c>
    </row>
    <row r="4947" spans="1:6" s="50" customFormat="1" x14ac:dyDescent="0.2">
      <c r="A4947" s="41">
        <v>419000</v>
      </c>
      <c r="B4947" s="46" t="s">
        <v>484</v>
      </c>
      <c r="C4947" s="40">
        <f t="shared" ref="C4947" si="1902">C4948</f>
        <v>878400</v>
      </c>
      <c r="D4947" s="40">
        <f>D4948</f>
        <v>311300</v>
      </c>
      <c r="E4947" s="40">
        <f t="shared" ref="E4947" si="1903">E4948</f>
        <v>0</v>
      </c>
      <c r="F4947" s="152">
        <f t="shared" si="1901"/>
        <v>35.439435336976324</v>
      </c>
    </row>
    <row r="4948" spans="1:6" s="28" customFormat="1" x14ac:dyDescent="0.2">
      <c r="A4948" s="43">
        <v>419100</v>
      </c>
      <c r="B4948" s="44" t="s">
        <v>484</v>
      </c>
      <c r="C4948" s="53">
        <v>878400</v>
      </c>
      <c r="D4948" s="45">
        <v>311300</v>
      </c>
      <c r="E4948" s="53">
        <v>0</v>
      </c>
      <c r="F4948" s="148">
        <f t="shared" si="1901"/>
        <v>35.439435336976324</v>
      </c>
    </row>
    <row r="4949" spans="1:6" s="28" customFormat="1" x14ac:dyDescent="0.2">
      <c r="A4949" s="41">
        <v>620000</v>
      </c>
      <c r="B4949" s="46" t="s">
        <v>452</v>
      </c>
      <c r="C4949" s="40">
        <f t="shared" ref="C4949" si="1904">C4950</f>
        <v>497389800</v>
      </c>
      <c r="D4949" s="40">
        <f>D4950</f>
        <v>359639600</v>
      </c>
      <c r="E4949" s="40">
        <f t="shared" ref="E4949" si="1905">E4950</f>
        <v>0</v>
      </c>
      <c r="F4949" s="152">
        <f t="shared" si="1901"/>
        <v>72.305383021525572</v>
      </c>
    </row>
    <row r="4950" spans="1:6" s="28" customFormat="1" x14ac:dyDescent="0.2">
      <c r="A4950" s="41">
        <v>621000</v>
      </c>
      <c r="B4950" s="46" t="s">
        <v>390</v>
      </c>
      <c r="C4950" s="40">
        <f>SUM(C4951:C4956)</f>
        <v>497389800</v>
      </c>
      <c r="D4950" s="40">
        <f>SUM(D4951:D4956)</f>
        <v>359639600</v>
      </c>
      <c r="E4950" s="40">
        <f>SUM(E4951:E4956)</f>
        <v>0</v>
      </c>
      <c r="F4950" s="152">
        <f t="shared" si="1901"/>
        <v>72.305383021525572</v>
      </c>
    </row>
    <row r="4951" spans="1:6" s="28" customFormat="1" x14ac:dyDescent="0.2">
      <c r="A4951" s="43">
        <v>621100</v>
      </c>
      <c r="B4951" s="44" t="s">
        <v>848</v>
      </c>
      <c r="C4951" s="53">
        <v>284137100</v>
      </c>
      <c r="D4951" s="45">
        <v>227649600</v>
      </c>
      <c r="E4951" s="53">
        <v>0</v>
      </c>
      <c r="F4951" s="148">
        <f t="shared" si="1901"/>
        <v>80.119632388730651</v>
      </c>
    </row>
    <row r="4952" spans="1:6" s="28" customFormat="1" ht="40.5" x14ac:dyDescent="0.2">
      <c r="A4952" s="43">
        <v>621100</v>
      </c>
      <c r="B4952" s="44" t="s">
        <v>1042</v>
      </c>
      <c r="C4952" s="53">
        <v>25487100</v>
      </c>
      <c r="D4952" s="45">
        <v>17725700</v>
      </c>
      <c r="E4952" s="53">
        <v>0</v>
      </c>
      <c r="F4952" s="148">
        <f t="shared" si="1901"/>
        <v>69.547731989908627</v>
      </c>
    </row>
    <row r="4953" spans="1:6" s="28" customFormat="1" x14ac:dyDescent="0.2">
      <c r="A4953" s="83">
        <v>621100</v>
      </c>
      <c r="B4953" s="88" t="s">
        <v>849</v>
      </c>
      <c r="C4953" s="53">
        <v>164024700</v>
      </c>
      <c r="D4953" s="45">
        <v>88535100</v>
      </c>
      <c r="E4953" s="53">
        <v>0</v>
      </c>
      <c r="F4953" s="148">
        <f t="shared" si="1901"/>
        <v>53.976687657407695</v>
      </c>
    </row>
    <row r="4954" spans="1:6" s="28" customFormat="1" x14ac:dyDescent="0.2">
      <c r="A4954" s="83">
        <v>621300</v>
      </c>
      <c r="B4954" s="88" t="s">
        <v>790</v>
      </c>
      <c r="C4954" s="53">
        <v>17857200</v>
      </c>
      <c r="D4954" s="45">
        <v>17857200</v>
      </c>
      <c r="E4954" s="53">
        <v>0</v>
      </c>
      <c r="F4954" s="148">
        <f t="shared" si="1901"/>
        <v>100</v>
      </c>
    </row>
    <row r="4955" spans="1:6" s="28" customFormat="1" ht="40.5" x14ac:dyDescent="0.2">
      <c r="A4955" s="43">
        <v>621900</v>
      </c>
      <c r="B4955" s="44" t="s">
        <v>1043</v>
      </c>
      <c r="C4955" s="53">
        <v>5882900</v>
      </c>
      <c r="D4955" s="45">
        <v>7872000</v>
      </c>
      <c r="E4955" s="53">
        <v>0</v>
      </c>
      <c r="F4955" s="148">
        <f t="shared" si="1901"/>
        <v>133.81155552533613</v>
      </c>
    </row>
    <row r="4956" spans="1:6" s="28" customFormat="1" x14ac:dyDescent="0.2">
      <c r="A4956" s="43">
        <v>621900</v>
      </c>
      <c r="B4956" s="44" t="s">
        <v>456</v>
      </c>
      <c r="C4956" s="53">
        <v>800</v>
      </c>
      <c r="D4956" s="45">
        <v>0</v>
      </c>
      <c r="E4956" s="53">
        <v>0</v>
      </c>
      <c r="F4956" s="148">
        <f t="shared" si="1901"/>
        <v>0</v>
      </c>
    </row>
    <row r="4957" spans="1:6" s="28" customFormat="1" x14ac:dyDescent="0.2">
      <c r="A4957" s="43"/>
      <c r="B4957" s="46" t="s">
        <v>1044</v>
      </c>
      <c r="C4957" s="40">
        <f>C4940+C4949+0</f>
        <v>588503100</v>
      </c>
      <c r="D4957" s="40">
        <f>D4940+D4949+0</f>
        <v>456706900</v>
      </c>
      <c r="E4957" s="40">
        <f>E4940+E4949+0</f>
        <v>0</v>
      </c>
      <c r="F4957" s="150">
        <f t="shared" si="1901"/>
        <v>77.604841843653844</v>
      </c>
    </row>
    <row r="4958" spans="1:6" s="28" customFormat="1" x14ac:dyDescent="0.2">
      <c r="A4958" s="38"/>
      <c r="B4958" s="39"/>
      <c r="C4958" s="45"/>
      <c r="D4958" s="45"/>
      <c r="E4958" s="45"/>
      <c r="F4958" s="147"/>
    </row>
    <row r="4959" spans="1:6" s="28" customFormat="1" x14ac:dyDescent="0.2">
      <c r="A4959" s="43" t="s">
        <v>1045</v>
      </c>
      <c r="B4959" s="46"/>
      <c r="C4959" s="45"/>
      <c r="D4959" s="45"/>
      <c r="E4959" s="45"/>
      <c r="F4959" s="147"/>
    </row>
    <row r="4960" spans="1:6" s="28" customFormat="1" x14ac:dyDescent="0.2">
      <c r="A4960" s="43" t="s">
        <v>512</v>
      </c>
      <c r="B4960" s="46"/>
      <c r="C4960" s="45"/>
      <c r="D4960" s="45"/>
      <c r="E4960" s="45"/>
      <c r="F4960" s="147"/>
    </row>
    <row r="4961" spans="1:6" s="28" customFormat="1" x14ac:dyDescent="0.2">
      <c r="A4961" s="43" t="s">
        <v>529</v>
      </c>
      <c r="B4961" s="46"/>
      <c r="C4961" s="45"/>
      <c r="D4961" s="45"/>
      <c r="E4961" s="45"/>
      <c r="F4961" s="147"/>
    </row>
    <row r="4962" spans="1:6" s="28" customFormat="1" x14ac:dyDescent="0.2">
      <c r="A4962" s="43" t="s">
        <v>579</v>
      </c>
      <c r="B4962" s="46"/>
      <c r="C4962" s="45"/>
      <c r="D4962" s="45"/>
      <c r="E4962" s="45"/>
      <c r="F4962" s="147"/>
    </row>
    <row r="4963" spans="1:6" s="28" customFormat="1" x14ac:dyDescent="0.2">
      <c r="A4963" s="61"/>
      <c r="B4963" s="72"/>
      <c r="C4963" s="45"/>
      <c r="D4963" s="45"/>
      <c r="E4963" s="45"/>
      <c r="F4963" s="147"/>
    </row>
    <row r="4964" spans="1:6" s="28" customFormat="1" x14ac:dyDescent="0.2">
      <c r="A4964" s="41">
        <v>410000</v>
      </c>
      <c r="B4964" s="42" t="s">
        <v>357</v>
      </c>
      <c r="C4964" s="40">
        <f t="shared" ref="C4964" si="1906">C4965</f>
        <v>170452600</v>
      </c>
      <c r="D4964" s="40">
        <f>D4965</f>
        <v>182800600</v>
      </c>
      <c r="E4964" s="40">
        <f t="shared" ref="E4964" si="1907">E4965</f>
        <v>0</v>
      </c>
      <c r="F4964" s="152">
        <f t="shared" ref="F4964:F4971" si="1908">D4964/C4964*100</f>
        <v>107.24424268095648</v>
      </c>
    </row>
    <row r="4965" spans="1:6" s="28" customFormat="1" x14ac:dyDescent="0.2">
      <c r="A4965" s="41">
        <v>413000</v>
      </c>
      <c r="B4965" s="46" t="s">
        <v>480</v>
      </c>
      <c r="C4965" s="40">
        <f>SUM(C4966:C4969)</f>
        <v>170452600</v>
      </c>
      <c r="D4965" s="40">
        <f>SUM(D4966:D4969)</f>
        <v>182800600</v>
      </c>
      <c r="E4965" s="40">
        <f>SUM(E4966:E4969)</f>
        <v>0</v>
      </c>
      <c r="F4965" s="152">
        <f t="shared" si="1908"/>
        <v>107.24424268095648</v>
      </c>
    </row>
    <row r="4966" spans="1:6" s="28" customFormat="1" x14ac:dyDescent="0.2">
      <c r="A4966" s="51">
        <v>413100</v>
      </c>
      <c r="B4966" s="44" t="s">
        <v>719</v>
      </c>
      <c r="C4966" s="53">
        <v>29230100</v>
      </c>
      <c r="D4966" s="45">
        <v>9532300</v>
      </c>
      <c r="E4966" s="53">
        <v>0</v>
      </c>
      <c r="F4966" s="148">
        <f t="shared" si="1908"/>
        <v>32.611246625909594</v>
      </c>
    </row>
    <row r="4967" spans="1:6" s="28" customFormat="1" x14ac:dyDescent="0.2">
      <c r="A4967" s="43">
        <v>413400</v>
      </c>
      <c r="B4967" s="44" t="s">
        <v>368</v>
      </c>
      <c r="C4967" s="53">
        <v>128558700</v>
      </c>
      <c r="D4967" s="45">
        <v>161830400</v>
      </c>
      <c r="E4967" s="53">
        <v>0</v>
      </c>
      <c r="F4967" s="148">
        <f t="shared" si="1908"/>
        <v>125.88055106344417</v>
      </c>
    </row>
    <row r="4968" spans="1:6" s="28" customFormat="1" x14ac:dyDescent="0.2">
      <c r="A4968" s="43">
        <v>413700</v>
      </c>
      <c r="B4968" s="44" t="s">
        <v>491</v>
      </c>
      <c r="C4968" s="53">
        <v>12662900</v>
      </c>
      <c r="D4968" s="45">
        <v>11437900</v>
      </c>
      <c r="E4968" s="53">
        <v>0</v>
      </c>
      <c r="F4968" s="148">
        <f t="shared" si="1908"/>
        <v>90.326070647324073</v>
      </c>
    </row>
    <row r="4969" spans="1:6" s="28" customFormat="1" x14ac:dyDescent="0.2">
      <c r="A4969" s="43">
        <v>413900</v>
      </c>
      <c r="B4969" s="44" t="s">
        <v>369</v>
      </c>
      <c r="C4969" s="53">
        <v>900</v>
      </c>
      <c r="D4969" s="45">
        <v>0</v>
      </c>
      <c r="E4969" s="53">
        <v>0</v>
      </c>
      <c r="F4969" s="148">
        <f t="shared" si="1908"/>
        <v>0</v>
      </c>
    </row>
    <row r="4970" spans="1:6" s="28" customFormat="1" x14ac:dyDescent="0.2">
      <c r="A4970" s="41">
        <v>620000</v>
      </c>
      <c r="B4970" s="46" t="s">
        <v>452</v>
      </c>
      <c r="C4970" s="40">
        <f t="shared" ref="C4970" si="1909">C4971</f>
        <v>351853800</v>
      </c>
      <c r="D4970" s="40">
        <f>D4971</f>
        <v>983716600</v>
      </c>
      <c r="E4970" s="40">
        <f t="shared" ref="E4970" si="1910">E4971</f>
        <v>0</v>
      </c>
      <c r="F4970" s="152">
        <f t="shared" si="1908"/>
        <v>279.58106463536842</v>
      </c>
    </row>
    <row r="4971" spans="1:6" s="28" customFormat="1" x14ac:dyDescent="0.2">
      <c r="A4971" s="41">
        <v>621000</v>
      </c>
      <c r="B4971" s="46" t="s">
        <v>390</v>
      </c>
      <c r="C4971" s="40">
        <f t="shared" ref="C4971" si="1911">SUM(C4972:C4973)</f>
        <v>351853800</v>
      </c>
      <c r="D4971" s="40">
        <f t="shared" ref="D4971" si="1912">SUM(D4972:D4973)</f>
        <v>983716600</v>
      </c>
      <c r="E4971" s="40">
        <f t="shared" ref="E4971" si="1913">SUM(E4972:E4973)</f>
        <v>0</v>
      </c>
      <c r="F4971" s="152">
        <f t="shared" si="1908"/>
        <v>279.58106463536842</v>
      </c>
    </row>
    <row r="4972" spans="1:6" s="28" customFormat="1" x14ac:dyDescent="0.2">
      <c r="A4972" s="51">
        <v>621100</v>
      </c>
      <c r="B4972" s="44" t="s">
        <v>850</v>
      </c>
      <c r="C4972" s="53">
        <v>0</v>
      </c>
      <c r="D4972" s="45">
        <v>580400400</v>
      </c>
      <c r="E4972" s="53">
        <v>0</v>
      </c>
      <c r="F4972" s="148">
        <v>0</v>
      </c>
    </row>
    <row r="4973" spans="1:6" s="28" customFormat="1" x14ac:dyDescent="0.2">
      <c r="A4973" s="43">
        <v>621400</v>
      </c>
      <c r="B4973" s="44" t="s">
        <v>455</v>
      </c>
      <c r="C4973" s="53">
        <v>351853800</v>
      </c>
      <c r="D4973" s="45">
        <v>403316200</v>
      </c>
      <c r="E4973" s="53">
        <v>0</v>
      </c>
      <c r="F4973" s="148">
        <f>D4973/C4973*100</f>
        <v>114.62607480720686</v>
      </c>
    </row>
    <row r="4974" spans="1:6" s="28" customFormat="1" x14ac:dyDescent="0.2">
      <c r="A4974" s="83"/>
      <c r="B4974" s="46" t="s">
        <v>689</v>
      </c>
      <c r="C4974" s="99">
        <f>C4964+C4970+0+0</f>
        <v>522306400</v>
      </c>
      <c r="D4974" s="99">
        <f>D4964+D4970+0+0</f>
        <v>1166517200</v>
      </c>
      <c r="E4974" s="99">
        <f>E4964+E4970+0+0</f>
        <v>0</v>
      </c>
      <c r="F4974" s="150">
        <f>D4974/C4974*100</f>
        <v>223.33963359438062</v>
      </c>
    </row>
    <row r="4975" spans="1:6" s="28" customFormat="1" x14ac:dyDescent="0.2">
      <c r="A4975" s="83"/>
      <c r="B4975" s="46"/>
      <c r="C4975" s="99"/>
      <c r="D4975" s="99"/>
      <c r="E4975" s="99"/>
      <c r="F4975" s="150"/>
    </row>
    <row r="4976" spans="1:6" s="28" customFormat="1" x14ac:dyDescent="0.2">
      <c r="A4976" s="38"/>
      <c r="B4976" s="39"/>
      <c r="C4976" s="45"/>
      <c r="D4976" s="45"/>
      <c r="E4976" s="45"/>
      <c r="F4976" s="147"/>
    </row>
    <row r="4977" spans="1:6" s="28" customFormat="1" x14ac:dyDescent="0.2">
      <c r="A4977" s="43" t="s">
        <v>1046</v>
      </c>
      <c r="B4977" s="46"/>
      <c r="C4977" s="45"/>
      <c r="D4977" s="45"/>
      <c r="E4977" s="45"/>
      <c r="F4977" s="147"/>
    </row>
    <row r="4978" spans="1:6" s="28" customFormat="1" x14ac:dyDescent="0.2">
      <c r="A4978" s="43" t="s">
        <v>512</v>
      </c>
      <c r="B4978" s="46"/>
      <c r="C4978" s="45"/>
      <c r="D4978" s="45"/>
      <c r="E4978" s="45"/>
      <c r="F4978" s="147"/>
    </row>
    <row r="4979" spans="1:6" s="28" customFormat="1" x14ac:dyDescent="0.2">
      <c r="A4979" s="43" t="s">
        <v>529</v>
      </c>
      <c r="B4979" s="46"/>
      <c r="C4979" s="45"/>
      <c r="D4979" s="45"/>
      <c r="E4979" s="45"/>
      <c r="F4979" s="147"/>
    </row>
    <row r="4980" spans="1:6" s="28" customFormat="1" x14ac:dyDescent="0.2">
      <c r="A4980" s="43" t="s">
        <v>1047</v>
      </c>
      <c r="B4980" s="46"/>
      <c r="C4980" s="45"/>
      <c r="D4980" s="45"/>
      <c r="E4980" s="45"/>
      <c r="F4980" s="147"/>
    </row>
    <row r="4981" spans="1:6" s="28" customFormat="1" x14ac:dyDescent="0.2">
      <c r="A4981" s="61"/>
      <c r="B4981" s="72"/>
      <c r="C4981" s="45"/>
      <c r="D4981" s="45"/>
      <c r="E4981" s="45"/>
      <c r="F4981" s="147"/>
    </row>
    <row r="4982" spans="1:6" s="28" customFormat="1" x14ac:dyDescent="0.2">
      <c r="A4982" s="41">
        <v>410000</v>
      </c>
      <c r="B4982" s="42" t="s">
        <v>357</v>
      </c>
      <c r="C4982" s="40">
        <f>0+C4983+0</f>
        <v>34400000</v>
      </c>
      <c r="D4982" s="40">
        <f>0+D4983+0</f>
        <v>38000000</v>
      </c>
      <c r="E4982" s="40">
        <f>0+E4983+0</f>
        <v>0</v>
      </c>
      <c r="F4982" s="152">
        <f t="shared" ref="F4982:F5000" si="1914">D4982/C4982*100</f>
        <v>110.46511627906976</v>
      </c>
    </row>
    <row r="4983" spans="1:6" s="28" customFormat="1" x14ac:dyDescent="0.2">
      <c r="A4983" s="41">
        <v>415000</v>
      </c>
      <c r="B4983" s="46" t="s">
        <v>319</v>
      </c>
      <c r="C4983" s="40">
        <f>SUM(C4984:C4984)</f>
        <v>34400000</v>
      </c>
      <c r="D4983" s="40">
        <f>SUM(D4984:D4984)</f>
        <v>38000000</v>
      </c>
      <c r="E4983" s="40">
        <f>SUM(E4984:E4984)</f>
        <v>0</v>
      </c>
      <c r="F4983" s="152">
        <f t="shared" si="1914"/>
        <v>110.46511627906976</v>
      </c>
    </row>
    <row r="4984" spans="1:6" s="28" customFormat="1" x14ac:dyDescent="0.2">
      <c r="A4984" s="51">
        <v>415200</v>
      </c>
      <c r="B4984" s="44" t="s">
        <v>336</v>
      </c>
      <c r="C4984" s="53">
        <v>34400000</v>
      </c>
      <c r="D4984" s="45">
        <v>38000000</v>
      </c>
      <c r="E4984" s="53">
        <v>0</v>
      </c>
      <c r="F4984" s="148">
        <f t="shared" si="1914"/>
        <v>110.46511627906976</v>
      </c>
    </row>
    <row r="4985" spans="1:6" s="28" customFormat="1" x14ac:dyDescent="0.2">
      <c r="A4985" s="41">
        <v>480000</v>
      </c>
      <c r="B4985" s="46" t="s">
        <v>419</v>
      </c>
      <c r="C4985" s="40">
        <f t="shared" ref="C4985" si="1915">C4986+C4988</f>
        <v>24175000</v>
      </c>
      <c r="D4985" s="40">
        <f t="shared" ref="D4985" si="1916">D4986+D4988</f>
        <v>24500000</v>
      </c>
      <c r="E4985" s="40">
        <f t="shared" ref="E4985" si="1917">E4986+E4988</f>
        <v>0</v>
      </c>
      <c r="F4985" s="152">
        <f t="shared" si="1914"/>
        <v>101.34436401240951</v>
      </c>
    </row>
    <row r="4986" spans="1:6" s="28" customFormat="1" x14ac:dyDescent="0.2">
      <c r="A4986" s="41">
        <v>487000</v>
      </c>
      <c r="B4986" s="46" t="s">
        <v>473</v>
      </c>
      <c r="C4986" s="40">
        <f t="shared" ref="C4986" si="1918">SUM(C4987)</f>
        <v>17250000</v>
      </c>
      <c r="D4986" s="40">
        <f>SUM(D4987)</f>
        <v>17000000</v>
      </c>
      <c r="E4986" s="40">
        <f t="shared" ref="E4986" si="1919">SUM(E4987)</f>
        <v>0</v>
      </c>
      <c r="F4986" s="152">
        <f t="shared" si="1914"/>
        <v>98.550724637681171</v>
      </c>
    </row>
    <row r="4987" spans="1:6" s="28" customFormat="1" x14ac:dyDescent="0.2">
      <c r="A4987" s="43">
        <v>487300</v>
      </c>
      <c r="B4987" s="88" t="s">
        <v>420</v>
      </c>
      <c r="C4987" s="53">
        <v>17250000</v>
      </c>
      <c r="D4987" s="45">
        <v>17000000</v>
      </c>
      <c r="E4987" s="53">
        <v>0</v>
      </c>
      <c r="F4987" s="148">
        <f t="shared" si="1914"/>
        <v>98.550724637681171</v>
      </c>
    </row>
    <row r="4988" spans="1:6" s="50" customFormat="1" x14ac:dyDescent="0.2">
      <c r="A4988" s="41">
        <v>488000</v>
      </c>
      <c r="B4988" s="46" t="s">
        <v>373</v>
      </c>
      <c r="C4988" s="40">
        <f t="shared" ref="C4988" si="1920">C4989</f>
        <v>6925000</v>
      </c>
      <c r="D4988" s="40">
        <f>D4989</f>
        <v>7500000</v>
      </c>
      <c r="E4988" s="40">
        <f t="shared" ref="E4988" si="1921">E4989</f>
        <v>0</v>
      </c>
      <c r="F4988" s="152">
        <f t="shared" si="1914"/>
        <v>108.30324909747293</v>
      </c>
    </row>
    <row r="4989" spans="1:6" s="28" customFormat="1" x14ac:dyDescent="0.2">
      <c r="A4989" s="43">
        <v>488100</v>
      </c>
      <c r="B4989" s="88" t="s">
        <v>373</v>
      </c>
      <c r="C4989" s="53">
        <v>6925000</v>
      </c>
      <c r="D4989" s="53">
        <v>7500000</v>
      </c>
      <c r="E4989" s="53">
        <v>0</v>
      </c>
      <c r="F4989" s="148">
        <f t="shared" si="1914"/>
        <v>108.30324909747293</v>
      </c>
    </row>
    <row r="4990" spans="1:6" s="28" customFormat="1" x14ac:dyDescent="0.2">
      <c r="A4990" s="41">
        <v>510000</v>
      </c>
      <c r="B4990" s="46" t="s">
        <v>423</v>
      </c>
      <c r="C4990" s="40">
        <f>C4991+0+0</f>
        <v>66700000</v>
      </c>
      <c r="D4990" s="40">
        <f>D4991+0+0</f>
        <v>85500000</v>
      </c>
      <c r="E4990" s="40">
        <f>E4991+0+0</f>
        <v>0</v>
      </c>
      <c r="F4990" s="152">
        <f t="shared" si="1914"/>
        <v>128.18590704647676</v>
      </c>
    </row>
    <row r="4991" spans="1:6" s="28" customFormat="1" x14ac:dyDescent="0.2">
      <c r="A4991" s="41">
        <v>511000</v>
      </c>
      <c r="B4991" s="46" t="s">
        <v>424</v>
      </c>
      <c r="C4991" s="40">
        <f>SUM(C4992:C4995)</f>
        <v>66700000</v>
      </c>
      <c r="D4991" s="40">
        <f>SUM(D4992:D4995)</f>
        <v>85500000</v>
      </c>
      <c r="E4991" s="40">
        <f>SUM(E4992:E4995)</f>
        <v>0</v>
      </c>
      <c r="F4991" s="152">
        <f t="shared" si="1914"/>
        <v>128.18590704647676</v>
      </c>
    </row>
    <row r="4992" spans="1:6" s="28" customFormat="1" x14ac:dyDescent="0.2">
      <c r="A4992" s="43">
        <v>511100</v>
      </c>
      <c r="B4992" s="44" t="s">
        <v>425</v>
      </c>
      <c r="C4992" s="53">
        <v>51700000</v>
      </c>
      <c r="D4992" s="45">
        <v>40000000</v>
      </c>
      <c r="E4992" s="53">
        <v>0</v>
      </c>
      <c r="F4992" s="148">
        <f t="shared" si="1914"/>
        <v>77.369439071566731</v>
      </c>
    </row>
    <row r="4993" spans="1:6" s="28" customFormat="1" x14ac:dyDescent="0.2">
      <c r="A4993" s="43">
        <v>511200</v>
      </c>
      <c r="B4993" s="44" t="s">
        <v>426</v>
      </c>
      <c r="C4993" s="53">
        <v>4200000</v>
      </c>
      <c r="D4993" s="45">
        <v>12000000</v>
      </c>
      <c r="E4993" s="53">
        <v>0</v>
      </c>
      <c r="F4993" s="148">
        <f t="shared" si="1914"/>
        <v>285.71428571428572</v>
      </c>
    </row>
    <row r="4994" spans="1:6" s="28" customFormat="1" x14ac:dyDescent="0.2">
      <c r="A4994" s="43">
        <v>511300</v>
      </c>
      <c r="B4994" s="44" t="s">
        <v>427</v>
      </c>
      <c r="C4994" s="53">
        <v>3100000</v>
      </c>
      <c r="D4994" s="45">
        <v>23500000</v>
      </c>
      <c r="E4994" s="53">
        <v>0</v>
      </c>
      <c r="F4994" s="148">
        <f t="shared" si="1914"/>
        <v>758.06451612903231</v>
      </c>
    </row>
    <row r="4995" spans="1:6" s="28" customFormat="1" x14ac:dyDescent="0.2">
      <c r="A4995" s="43">
        <v>511700</v>
      </c>
      <c r="B4995" s="44" t="s">
        <v>430</v>
      </c>
      <c r="C4995" s="53">
        <v>7700000</v>
      </c>
      <c r="D4995" s="45">
        <v>10000000</v>
      </c>
      <c r="E4995" s="53">
        <v>0</v>
      </c>
      <c r="F4995" s="148">
        <f t="shared" si="1914"/>
        <v>129.87012987012986</v>
      </c>
    </row>
    <row r="4996" spans="1:6" s="50" customFormat="1" x14ac:dyDescent="0.2">
      <c r="A4996" s="41">
        <v>630000</v>
      </c>
      <c r="B4996" s="46" t="s">
        <v>729</v>
      </c>
      <c r="C4996" s="40">
        <f>C4997+0</f>
        <v>1470000</v>
      </c>
      <c r="D4996" s="40">
        <f>D4997+0</f>
        <v>4000000</v>
      </c>
      <c r="E4996" s="40">
        <f>E4997+0</f>
        <v>0</v>
      </c>
      <c r="F4996" s="152">
        <f t="shared" si="1914"/>
        <v>272.10884353741494</v>
      </c>
    </row>
    <row r="4997" spans="1:6" s="50" customFormat="1" x14ac:dyDescent="0.2">
      <c r="A4997" s="41">
        <v>631000</v>
      </c>
      <c r="B4997" s="46" t="s">
        <v>396</v>
      </c>
      <c r="C4997" s="40">
        <f>0+0+C4998</f>
        <v>1470000</v>
      </c>
      <c r="D4997" s="40">
        <f>0+0+D4998</f>
        <v>4000000</v>
      </c>
      <c r="E4997" s="40">
        <f>0+0+E4998</f>
        <v>0</v>
      </c>
      <c r="F4997" s="152">
        <f t="shared" si="1914"/>
        <v>272.10884353741494</v>
      </c>
    </row>
    <row r="4998" spans="1:6" s="28" customFormat="1" x14ac:dyDescent="0.2">
      <c r="A4998" s="51">
        <v>631100</v>
      </c>
      <c r="B4998" s="44" t="s">
        <v>466</v>
      </c>
      <c r="C4998" s="53">
        <v>1470000</v>
      </c>
      <c r="D4998" s="45">
        <v>4000000</v>
      </c>
      <c r="E4998" s="53">
        <v>0</v>
      </c>
      <c r="F4998" s="148">
        <f t="shared" si="1914"/>
        <v>272.10884353741494</v>
      </c>
    </row>
    <row r="4999" spans="1:6" s="28" customFormat="1" x14ac:dyDescent="0.2">
      <c r="A4999" s="83"/>
      <c r="B4999" s="46" t="s">
        <v>851</v>
      </c>
      <c r="C4999" s="40">
        <f>C4982+C4985+C4990+0+C4996</f>
        <v>126745000</v>
      </c>
      <c r="D4999" s="40">
        <f>D4982+D4985+D4990+0+D4996</f>
        <v>152000000</v>
      </c>
      <c r="E4999" s="40">
        <f>E4982+E4985+E4990+0+E4996</f>
        <v>0</v>
      </c>
      <c r="F4999" s="146">
        <f t="shared" si="1914"/>
        <v>119.92583533867214</v>
      </c>
    </row>
    <row r="5000" spans="1:6" s="28" customFormat="1" x14ac:dyDescent="0.2">
      <c r="A5000" s="82"/>
      <c r="B5000" s="76" t="s">
        <v>646</v>
      </c>
      <c r="C5000" s="80">
        <f>C4932+C4957+C4974+C4999</f>
        <v>1517528400</v>
      </c>
      <c r="D5000" s="80">
        <f>D4932+D4957+D4974+D4999</f>
        <v>1836928400</v>
      </c>
      <c r="E5000" s="80">
        <f>E4932+E4957+E4974+E4999</f>
        <v>170100000</v>
      </c>
      <c r="F5000" s="153">
        <f t="shared" si="1914"/>
        <v>121.04738204570009</v>
      </c>
    </row>
    <row r="5001" spans="1:6" s="28" customFormat="1" x14ac:dyDescent="0.2">
      <c r="A5001" s="61"/>
      <c r="B5001" s="39"/>
      <c r="C5001" s="62"/>
      <c r="D5001" s="62"/>
      <c r="E5001" s="62"/>
      <c r="F5001" s="149"/>
    </row>
    <row r="5002" spans="1:6" x14ac:dyDescent="0.2">
      <c r="C5002" s="53"/>
    </row>
  </sheetData>
  <mergeCells count="1">
    <mergeCell ref="A1654:F1654"/>
  </mergeCells>
  <printOptions horizontalCentered="1" gridLines="1"/>
  <pageMargins left="0.19685039370078741" right="0" top="0.39370078740157483" bottom="0" header="0" footer="0"/>
  <pageSetup paperSize="9" scale="50" firstPageNumber="8" fitToHeight="0" orientation="portrait" useFirstPageNumber="1" r:id="rId1"/>
  <headerFooter>
    <oddFooter>&amp;C&amp;22&amp;P</oddFooter>
  </headerFooter>
  <rowBreaks count="123" manualBreakCount="123">
    <brk id="58" max="5" man="1"/>
    <brk id="107" max="16383" man="1"/>
    <brk id="150" max="16383" man="1"/>
    <brk id="183" max="5" man="1"/>
    <brk id="244" max="5" man="1"/>
    <brk id="294" max="16383" man="1"/>
    <brk id="330" max="16383" man="1"/>
    <brk id="391" max="16383" man="1"/>
    <brk id="424" max="5" man="1"/>
    <brk id="473" max="16383" man="1"/>
    <brk id="509" max="16383" man="1"/>
    <brk id="564" max="16383" man="1"/>
    <brk id="595" max="16383" man="1"/>
    <brk id="634" max="16383" man="1"/>
    <brk id="673" max="16383" man="1"/>
    <brk id="707" max="16383" man="1"/>
    <brk id="750" max="16383" man="1"/>
    <brk id="786" max="16383" man="1"/>
    <brk id="846" max="5" man="1"/>
    <brk id="884" max="16383" man="1"/>
    <brk id="923" max="16383" man="1"/>
    <brk id="982" max="16383" man="1"/>
    <brk id="1039" max="16383" man="1"/>
    <brk id="1084" max="16383" man="1"/>
    <brk id="1108" max="16383" man="1"/>
    <brk id="1148" max="16383" man="1"/>
    <brk id="1186" max="16383" man="1"/>
    <brk id="1221" max="16383" man="1"/>
    <brk id="1256" max="16383" man="1"/>
    <brk id="1293" max="16383" man="1"/>
    <brk id="1329" max="16383" man="1"/>
    <brk id="1364" max="16383" man="1"/>
    <brk id="1399" max="16383" man="1"/>
    <brk id="1449" max="16383" man="1"/>
    <brk id="1487" max="16383" man="1"/>
    <brk id="1525" max="16383" man="1"/>
    <brk id="1555" max="16383" man="1"/>
    <brk id="1587" max="16383" man="1"/>
    <brk id="1621" max="16383" man="1"/>
    <brk id="1652" max="16383" man="1"/>
    <brk id="1688" max="16383" man="1"/>
    <brk id="1724" max="16383" man="1"/>
    <brk id="1755" max="16383" man="1"/>
    <brk id="1818" max="16383" man="1"/>
    <brk id="1856" max="16383" man="1"/>
    <brk id="1888" max="16383" man="1"/>
    <brk id="1950" max="16383" man="1"/>
    <brk id="1987" max="16383" man="1"/>
    <brk id="2019" max="16383" man="1"/>
    <brk id="2056" max="16383" man="1"/>
    <brk id="2089" max="16383" man="1"/>
    <brk id="2123" max="16383" man="1"/>
    <brk id="2164" max="16383" man="1"/>
    <brk id="2213" max="16383" man="1"/>
    <brk id="2258" max="16383" man="1"/>
    <brk id="2297" max="16383" man="1"/>
    <brk id="2339" max="16383" man="1"/>
    <brk id="2384" max="16383" man="1"/>
    <brk id="2419" max="16383" man="1"/>
    <brk id="2481" max="16383" man="1"/>
    <brk id="2514" max="16383" man="1"/>
    <brk id="2546" max="16383" man="1"/>
    <brk id="2578" max="16383" man="1"/>
    <brk id="2612" max="16383" man="1"/>
    <brk id="2654" max="16383" man="1"/>
    <brk id="2693" max="16383" man="1"/>
    <brk id="2732" max="16383" man="1"/>
    <brk id="2768" max="16383" man="1"/>
    <brk id="2802" max="16383" man="1"/>
    <brk id="2836" max="16383" man="1"/>
    <brk id="2867" max="16383" man="1"/>
    <brk id="2900" max="16383" man="1"/>
    <brk id="2934" max="16383" man="1"/>
    <brk id="2973" max="16383" man="1"/>
    <brk id="3004" max="16383" man="1"/>
    <brk id="3040" max="16383" man="1"/>
    <brk id="3075" max="16383" man="1"/>
    <brk id="3109" max="16383" man="1"/>
    <brk id="3146" max="16383" man="1"/>
    <brk id="3186" max="16383" man="1"/>
    <brk id="3222" max="16383" man="1"/>
    <brk id="3256" max="16383" man="1"/>
    <brk id="3293" max="16383" man="1"/>
    <brk id="3355" max="16383" man="1"/>
    <brk id="3388" max="16383" man="1"/>
    <brk id="3421" max="16383" man="1"/>
    <brk id="3451" max="16383" man="1"/>
    <brk id="3483" max="16383" man="1"/>
    <brk id="3517" max="16383" man="1"/>
    <brk id="3569" max="16383" man="1"/>
    <brk id="3626" max="5" man="1"/>
    <brk id="3641" max="16383" man="1"/>
    <brk id="3698" max="16383" man="1"/>
    <brk id="3761" max="16383" man="1"/>
    <brk id="3817" max="16383" man="1"/>
    <brk id="3863" max="16383" man="1"/>
    <brk id="3916" max="5" man="1"/>
    <brk id="3933" max="16383" man="1"/>
    <brk id="3969" max="5" man="1"/>
    <brk id="4003" max="16383" man="1"/>
    <brk id="4047" max="16383" man="1"/>
    <brk id="4084" max="16383" man="1"/>
    <brk id="4133" max="16383" man="1"/>
    <brk id="4167" max="16383" man="1"/>
    <brk id="4227" max="16383" man="1"/>
    <brk id="4269" max="16383" man="1"/>
    <brk id="4306" max="16383" man="1"/>
    <brk id="4347" max="16383" man="1"/>
    <brk id="4387" max="16383" man="1"/>
    <brk id="4430" max="16383" man="1"/>
    <brk id="4466" max="16383" man="1"/>
    <brk id="4514" max="5" man="1"/>
    <brk id="4556" max="16383" man="1"/>
    <brk id="4592" max="16383" man="1"/>
    <brk id="4647" max="5" man="1"/>
    <brk id="4673" max="16383" man="1"/>
    <brk id="4715" max="16383" man="1"/>
    <brk id="4759" max="5" man="1"/>
    <brk id="4803" max="16383" man="1"/>
    <brk id="4837" max="5" man="1"/>
    <brk id="4888" max="16383" man="1"/>
    <brk id="4933" max="16383" man="1"/>
    <brk id="49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4" sqref="A4"/>
    </sheetView>
  </sheetViews>
  <sheetFormatPr defaultColWidth="9.140625" defaultRowHeight="18.75" x14ac:dyDescent="0.2"/>
  <cols>
    <col min="1" max="1" width="14.5703125" style="109" customWidth="1"/>
    <col min="2" max="2" width="93.5703125" style="107" customWidth="1"/>
    <col min="3" max="3" width="21" style="127" customWidth="1"/>
    <col min="4" max="4" width="10" style="15" bestFit="1" customWidth="1"/>
    <col min="5" max="5" width="12.42578125" style="15" customWidth="1"/>
    <col min="6" max="16384" width="9.140625" style="15"/>
  </cols>
  <sheetData>
    <row r="1" spans="1:3" s="14" customFormat="1" x14ac:dyDescent="0.2">
      <c r="A1" s="155"/>
      <c r="B1" s="100"/>
      <c r="C1" s="101"/>
    </row>
    <row r="2" spans="1:3" ht="110.25" customHeight="1" x14ac:dyDescent="0.2">
      <c r="A2" s="1" t="s">
        <v>312</v>
      </c>
      <c r="B2" s="1" t="s">
        <v>316</v>
      </c>
      <c r="C2" s="2" t="s">
        <v>328</v>
      </c>
    </row>
    <row r="3" spans="1:3" s="133" customFormat="1" ht="18" customHeight="1" x14ac:dyDescent="0.2">
      <c r="A3" s="102">
        <v>1</v>
      </c>
      <c r="B3" s="103">
        <v>2</v>
      </c>
      <c r="C3" s="102">
        <v>3</v>
      </c>
    </row>
    <row r="4" spans="1:3" x14ac:dyDescent="0.2">
      <c r="B4" s="104"/>
      <c r="C4" s="105"/>
    </row>
    <row r="5" spans="1:3" ht="19.5" x14ac:dyDescent="0.2">
      <c r="A5" s="106"/>
      <c r="C5" s="108"/>
    </row>
    <row r="6" spans="1:3" ht="37.5" customHeight="1" x14ac:dyDescent="0.2">
      <c r="A6" s="289" t="s">
        <v>505</v>
      </c>
      <c r="B6" s="289"/>
      <c r="C6" s="15"/>
    </row>
    <row r="7" spans="1:3" ht="19.5" x14ac:dyDescent="0.2">
      <c r="B7" s="110" t="s">
        <v>2</v>
      </c>
      <c r="C7" s="108"/>
    </row>
    <row r="8" spans="1:3" s="14" customFormat="1" x14ac:dyDescent="0.2">
      <c r="A8" s="111"/>
      <c r="B8" s="284"/>
      <c r="C8" s="112"/>
    </row>
    <row r="9" spans="1:3" s="14" customFormat="1" x14ac:dyDescent="0.2">
      <c r="A9" s="23"/>
      <c r="B9" s="284"/>
      <c r="C9" s="113"/>
    </row>
    <row r="10" spans="1:3" s="14" customFormat="1" ht="19.5" x14ac:dyDescent="0.2">
      <c r="A10" s="21" t="s">
        <v>576</v>
      </c>
      <c r="B10" s="19"/>
      <c r="C10" s="113"/>
    </row>
    <row r="11" spans="1:3" s="14" customFormat="1" ht="19.5" x14ac:dyDescent="0.2">
      <c r="A11" s="21" t="s">
        <v>507</v>
      </c>
      <c r="B11" s="19"/>
      <c r="C11" s="113"/>
    </row>
    <row r="12" spans="1:3" s="14" customFormat="1" ht="19.5" x14ac:dyDescent="0.2">
      <c r="A12" s="21" t="s">
        <v>519</v>
      </c>
      <c r="B12" s="19"/>
      <c r="C12" s="113"/>
    </row>
    <row r="13" spans="1:3" s="14" customFormat="1" ht="19.5" x14ac:dyDescent="0.2">
      <c r="A13" s="21" t="s">
        <v>577</v>
      </c>
      <c r="B13" s="19"/>
      <c r="C13" s="113"/>
    </row>
    <row r="14" spans="1:3" s="14" customFormat="1" x14ac:dyDescent="0.2">
      <c r="A14" s="21"/>
      <c r="B14" s="16"/>
      <c r="C14" s="112"/>
    </row>
    <row r="15" spans="1:3" s="121" customFormat="1" x14ac:dyDescent="0.2">
      <c r="A15" s="8">
        <v>720000</v>
      </c>
      <c r="B15" s="3" t="s">
        <v>351</v>
      </c>
      <c r="C15" s="112">
        <f t="shared" ref="C15:C16" si="0">C16</f>
        <v>38000</v>
      </c>
    </row>
    <row r="16" spans="1:3" s="14" customFormat="1" ht="19.5" x14ac:dyDescent="0.2">
      <c r="A16" s="22">
        <v>729000</v>
      </c>
      <c r="B16" s="7" t="s">
        <v>347</v>
      </c>
      <c r="C16" s="114">
        <f t="shared" si="0"/>
        <v>38000</v>
      </c>
    </row>
    <row r="17" spans="1:3" s="14" customFormat="1" x14ac:dyDescent="0.2">
      <c r="A17" s="11">
        <v>729100</v>
      </c>
      <c r="B17" s="5" t="s">
        <v>347</v>
      </c>
      <c r="C17" s="113">
        <v>38000</v>
      </c>
    </row>
    <row r="18" spans="1:3" s="121" customFormat="1" ht="37.5" x14ac:dyDescent="0.2">
      <c r="A18" s="8" t="s">
        <v>1</v>
      </c>
      <c r="B18" s="3" t="s">
        <v>506</v>
      </c>
      <c r="C18" s="112">
        <v>10400</v>
      </c>
    </row>
    <row r="19" spans="1:3" s="14" customFormat="1" x14ac:dyDescent="0.2">
      <c r="A19" s="115"/>
      <c r="B19" s="116" t="s">
        <v>504</v>
      </c>
      <c r="C19" s="117">
        <f t="shared" ref="C19" si="1">C15+C18</f>
        <v>48400</v>
      </c>
    </row>
    <row r="20" spans="1:3" s="14" customFormat="1" x14ac:dyDescent="0.2">
      <c r="A20" s="111"/>
      <c r="B20" s="284"/>
      <c r="C20" s="112"/>
    </row>
    <row r="21" spans="1:3" s="14" customFormat="1" x14ac:dyDescent="0.2">
      <c r="A21" s="23"/>
      <c r="B21" s="284"/>
      <c r="C21" s="113"/>
    </row>
    <row r="22" spans="1:3" s="14" customFormat="1" ht="19.5" x14ac:dyDescent="0.2">
      <c r="A22" s="21" t="s">
        <v>578</v>
      </c>
      <c r="B22" s="19"/>
      <c r="C22" s="113"/>
    </row>
    <row r="23" spans="1:3" s="14" customFormat="1" ht="19.5" x14ac:dyDescent="0.2">
      <c r="A23" s="21" t="s">
        <v>507</v>
      </c>
      <c r="B23" s="19"/>
      <c r="C23" s="113"/>
    </row>
    <row r="24" spans="1:3" s="14" customFormat="1" ht="19.5" x14ac:dyDescent="0.2">
      <c r="A24" s="21" t="s">
        <v>520</v>
      </c>
      <c r="B24" s="19"/>
      <c r="C24" s="113"/>
    </row>
    <row r="25" spans="1:3" s="14" customFormat="1" ht="19.5" x14ac:dyDescent="0.2">
      <c r="A25" s="21" t="s">
        <v>579</v>
      </c>
      <c r="B25" s="19"/>
      <c r="C25" s="113"/>
    </row>
    <row r="26" spans="1:3" s="14" customFormat="1" x14ac:dyDescent="0.2">
      <c r="A26" s="21"/>
      <c r="B26" s="16"/>
      <c r="C26" s="112"/>
    </row>
    <row r="27" spans="1:3" s="121" customFormat="1" x14ac:dyDescent="0.2">
      <c r="A27" s="8">
        <v>720000</v>
      </c>
      <c r="B27" s="3" t="s">
        <v>351</v>
      </c>
      <c r="C27" s="112">
        <f t="shared" ref="C27:C28" si="2">+C28</f>
        <v>4840000</v>
      </c>
    </row>
    <row r="28" spans="1:3" s="14" customFormat="1" ht="19.5" x14ac:dyDescent="0.2">
      <c r="A28" s="22">
        <v>722000</v>
      </c>
      <c r="B28" s="17" t="s">
        <v>518</v>
      </c>
      <c r="C28" s="114">
        <f t="shared" si="2"/>
        <v>4840000</v>
      </c>
    </row>
    <row r="29" spans="1:3" s="14" customFormat="1" x14ac:dyDescent="0.2">
      <c r="A29" s="11">
        <v>722400</v>
      </c>
      <c r="B29" s="5" t="s">
        <v>508</v>
      </c>
      <c r="C29" s="113">
        <v>4840000</v>
      </c>
    </row>
    <row r="30" spans="1:3" s="121" customFormat="1" ht="37.5" x14ac:dyDescent="0.2">
      <c r="A30" s="8" t="s">
        <v>1</v>
      </c>
      <c r="B30" s="3" t="s">
        <v>506</v>
      </c>
      <c r="C30" s="112">
        <v>4800000</v>
      </c>
    </row>
    <row r="31" spans="1:3" s="14" customFormat="1" x14ac:dyDescent="0.2">
      <c r="A31" s="115"/>
      <c r="B31" s="116" t="s">
        <v>504</v>
      </c>
      <c r="C31" s="117">
        <f t="shared" ref="C31" si="3">+C27+C30</f>
        <v>9640000</v>
      </c>
    </row>
    <row r="32" spans="1:3" s="14" customFormat="1" x14ac:dyDescent="0.2">
      <c r="A32" s="111"/>
      <c r="B32" s="284"/>
      <c r="C32" s="112"/>
    </row>
    <row r="33" spans="1:3" s="14" customFormat="1" x14ac:dyDescent="0.2">
      <c r="A33" s="111"/>
      <c r="B33" s="284"/>
      <c r="C33" s="112"/>
    </row>
    <row r="34" spans="1:3" s="14" customFormat="1" ht="19.5" x14ac:dyDescent="0.2">
      <c r="A34" s="21" t="s">
        <v>580</v>
      </c>
      <c r="B34" s="19"/>
      <c r="C34" s="113"/>
    </row>
    <row r="35" spans="1:3" s="14" customFormat="1" ht="19.5" x14ac:dyDescent="0.2">
      <c r="A35" s="21" t="s">
        <v>509</v>
      </c>
      <c r="B35" s="19"/>
      <c r="C35" s="113"/>
    </row>
    <row r="36" spans="1:3" s="14" customFormat="1" ht="19.5" x14ac:dyDescent="0.2">
      <c r="A36" s="21" t="s">
        <v>521</v>
      </c>
      <c r="B36" s="19"/>
      <c r="C36" s="113"/>
    </row>
    <row r="37" spans="1:3" s="14" customFormat="1" ht="19.5" x14ac:dyDescent="0.2">
      <c r="A37" s="21" t="s">
        <v>581</v>
      </c>
      <c r="B37" s="19"/>
      <c r="C37" s="113"/>
    </row>
    <row r="38" spans="1:3" s="14" customFormat="1" x14ac:dyDescent="0.2">
      <c r="A38" s="21"/>
      <c r="B38" s="16"/>
      <c r="C38" s="112"/>
    </row>
    <row r="39" spans="1:3" s="121" customFormat="1" x14ac:dyDescent="0.2">
      <c r="A39" s="8">
        <v>720000</v>
      </c>
      <c r="B39" s="3" t="s">
        <v>351</v>
      </c>
      <c r="C39" s="112">
        <f>+C40</f>
        <v>1300000</v>
      </c>
    </row>
    <row r="40" spans="1:3" s="14" customFormat="1" ht="19.5" x14ac:dyDescent="0.2">
      <c r="A40" s="22">
        <v>722000</v>
      </c>
      <c r="B40" s="17" t="s">
        <v>518</v>
      </c>
      <c r="C40" s="114">
        <f t="shared" ref="C40" si="4">+C41</f>
        <v>1300000</v>
      </c>
    </row>
    <row r="41" spans="1:3" s="14" customFormat="1" x14ac:dyDescent="0.2">
      <c r="A41" s="11">
        <v>722500</v>
      </c>
      <c r="B41" s="5" t="s">
        <v>356</v>
      </c>
      <c r="C41" s="113">
        <v>1300000</v>
      </c>
    </row>
    <row r="42" spans="1:3" s="121" customFormat="1" x14ac:dyDescent="0.2">
      <c r="A42" s="8">
        <v>810000</v>
      </c>
      <c r="B42" s="284" t="s">
        <v>522</v>
      </c>
      <c r="C42" s="112">
        <f>+C43+0</f>
        <v>800000</v>
      </c>
    </row>
    <row r="43" spans="1:3" s="14" customFormat="1" ht="19.5" x14ac:dyDescent="0.2">
      <c r="A43" s="22">
        <v>811000</v>
      </c>
      <c r="B43" s="19" t="s">
        <v>407</v>
      </c>
      <c r="C43" s="114">
        <f t="shared" ref="C43" si="5">+C45+C44</f>
        <v>800000</v>
      </c>
    </row>
    <row r="44" spans="1:3" s="14" customFormat="1" x14ac:dyDescent="0.2">
      <c r="A44" s="11">
        <v>811100</v>
      </c>
      <c r="B44" s="18" t="s">
        <v>408</v>
      </c>
      <c r="C44" s="113">
        <v>400000</v>
      </c>
    </row>
    <row r="45" spans="1:3" s="14" customFormat="1" x14ac:dyDescent="0.2">
      <c r="A45" s="11">
        <v>811200</v>
      </c>
      <c r="B45" s="18" t="s">
        <v>409</v>
      </c>
      <c r="C45" s="113">
        <v>400000</v>
      </c>
    </row>
    <row r="46" spans="1:3" s="121" customFormat="1" x14ac:dyDescent="0.2">
      <c r="A46" s="23">
        <v>930000</v>
      </c>
      <c r="B46" s="284" t="s">
        <v>523</v>
      </c>
      <c r="C46" s="112">
        <f t="shared" ref="C46:C47" si="6">C47</f>
        <v>20000</v>
      </c>
    </row>
    <row r="47" spans="1:3" s="14" customFormat="1" ht="19.5" x14ac:dyDescent="0.2">
      <c r="A47" s="6">
        <v>931000</v>
      </c>
      <c r="B47" s="7" t="s">
        <v>524</v>
      </c>
      <c r="C47" s="114">
        <f t="shared" si="6"/>
        <v>20000</v>
      </c>
    </row>
    <row r="48" spans="1:3" s="14" customFormat="1" x14ac:dyDescent="0.2">
      <c r="A48" s="11">
        <v>931100</v>
      </c>
      <c r="B48" s="18" t="s">
        <v>459</v>
      </c>
      <c r="C48" s="113">
        <v>20000</v>
      </c>
    </row>
    <row r="49" spans="1:3" s="14" customFormat="1" ht="37.5" x14ac:dyDescent="0.2">
      <c r="A49" s="8" t="s">
        <v>1</v>
      </c>
      <c r="B49" s="3" t="s">
        <v>506</v>
      </c>
      <c r="C49" s="112">
        <v>1200000</v>
      </c>
    </row>
    <row r="50" spans="1:3" s="14" customFormat="1" x14ac:dyDescent="0.2">
      <c r="A50" s="115"/>
      <c r="B50" s="116" t="s">
        <v>504</v>
      </c>
      <c r="C50" s="117">
        <f>+C39+C42+C49+C46</f>
        <v>3320000</v>
      </c>
    </row>
    <row r="51" spans="1:3" s="14" customFormat="1" x14ac:dyDescent="0.2">
      <c r="A51" s="111"/>
      <c r="B51" s="118"/>
      <c r="C51" s="112"/>
    </row>
    <row r="52" spans="1:3" s="14" customFormat="1" x14ac:dyDescent="0.2">
      <c r="A52" s="23"/>
      <c r="B52" s="284"/>
      <c r="C52" s="113"/>
    </row>
    <row r="53" spans="1:3" s="14" customFormat="1" ht="19.5" x14ac:dyDescent="0.2">
      <c r="A53" s="21" t="s">
        <v>582</v>
      </c>
      <c r="B53" s="19"/>
      <c r="C53" s="113"/>
    </row>
    <row r="54" spans="1:3" s="14" customFormat="1" ht="19.5" x14ac:dyDescent="0.2">
      <c r="A54" s="21" t="s">
        <v>510</v>
      </c>
      <c r="B54" s="19"/>
      <c r="C54" s="113"/>
    </row>
    <row r="55" spans="1:3" s="14" customFormat="1" ht="19.5" x14ac:dyDescent="0.2">
      <c r="A55" s="21" t="s">
        <v>525</v>
      </c>
      <c r="B55" s="19"/>
      <c r="C55" s="113"/>
    </row>
    <row r="56" spans="1:3" s="14" customFormat="1" ht="19.5" x14ac:dyDescent="0.2">
      <c r="A56" s="21" t="s">
        <v>583</v>
      </c>
      <c r="B56" s="19"/>
      <c r="C56" s="113"/>
    </row>
    <row r="57" spans="1:3" s="14" customFormat="1" x14ac:dyDescent="0.2">
      <c r="A57" s="21"/>
      <c r="B57" s="16"/>
      <c r="C57" s="112"/>
    </row>
    <row r="58" spans="1:3" s="121" customFormat="1" x14ac:dyDescent="0.2">
      <c r="A58" s="8">
        <v>720000</v>
      </c>
      <c r="B58" s="3" t="s">
        <v>351</v>
      </c>
      <c r="C58" s="112">
        <f>+C59+C61+0</f>
        <v>1247000</v>
      </c>
    </row>
    <row r="59" spans="1:3" s="14" customFormat="1" ht="19.5" x14ac:dyDescent="0.2">
      <c r="A59" s="9">
        <v>721000</v>
      </c>
      <c r="B59" s="3" t="s">
        <v>345</v>
      </c>
      <c r="C59" s="114">
        <f t="shared" ref="C59" si="7">+C60</f>
        <v>747000</v>
      </c>
    </row>
    <row r="60" spans="1:3" s="14" customFormat="1" x14ac:dyDescent="0.2">
      <c r="A60" s="12">
        <v>721200</v>
      </c>
      <c r="B60" s="5" t="s">
        <v>352</v>
      </c>
      <c r="C60" s="113">
        <v>747000</v>
      </c>
    </row>
    <row r="61" spans="1:3" s="14" customFormat="1" ht="19.5" x14ac:dyDescent="0.2">
      <c r="A61" s="22">
        <v>722000</v>
      </c>
      <c r="B61" s="17" t="s">
        <v>518</v>
      </c>
      <c r="C61" s="114">
        <f t="shared" ref="C61" si="8">+C62</f>
        <v>500000</v>
      </c>
    </row>
    <row r="62" spans="1:3" s="14" customFormat="1" x14ac:dyDescent="0.2">
      <c r="A62" s="11">
        <v>722500</v>
      </c>
      <c r="B62" s="5" t="s">
        <v>356</v>
      </c>
      <c r="C62" s="113">
        <v>500000</v>
      </c>
    </row>
    <row r="63" spans="1:3" s="121" customFormat="1" ht="37.5" x14ac:dyDescent="0.2">
      <c r="A63" s="8" t="s">
        <v>1</v>
      </c>
      <c r="B63" s="3" t="s">
        <v>506</v>
      </c>
      <c r="C63" s="112">
        <v>900000</v>
      </c>
    </row>
    <row r="64" spans="1:3" s="14" customFormat="1" x14ac:dyDescent="0.2">
      <c r="A64" s="102"/>
      <c r="B64" s="116" t="s">
        <v>504</v>
      </c>
      <c r="C64" s="117">
        <f>+C58+C63</f>
        <v>2147000</v>
      </c>
    </row>
    <row r="65" spans="1:3" s="14" customFormat="1" x14ac:dyDescent="0.2">
      <c r="A65" s="24"/>
      <c r="B65" s="284"/>
      <c r="C65" s="112"/>
    </row>
    <row r="66" spans="1:3" s="14" customFormat="1" ht="19.5" x14ac:dyDescent="0.2">
      <c r="A66" s="21" t="s">
        <v>584</v>
      </c>
      <c r="B66" s="19"/>
      <c r="C66" s="113"/>
    </row>
    <row r="67" spans="1:3" s="14" customFormat="1" ht="19.5" x14ac:dyDescent="0.2">
      <c r="A67" s="21" t="s">
        <v>510</v>
      </c>
      <c r="B67" s="19"/>
      <c r="C67" s="113"/>
    </row>
    <row r="68" spans="1:3" s="14" customFormat="1" ht="19.5" x14ac:dyDescent="0.2">
      <c r="A68" s="21" t="s">
        <v>526</v>
      </c>
      <c r="B68" s="19"/>
      <c r="C68" s="113"/>
    </row>
    <row r="69" spans="1:3" s="14" customFormat="1" ht="19.5" x14ac:dyDescent="0.2">
      <c r="A69" s="21" t="s">
        <v>579</v>
      </c>
      <c r="B69" s="19"/>
      <c r="C69" s="113"/>
    </row>
    <row r="70" spans="1:3" s="14" customFormat="1" x14ac:dyDescent="0.2">
      <c r="A70" s="21"/>
      <c r="B70" s="16"/>
      <c r="C70" s="112"/>
    </row>
    <row r="71" spans="1:3" s="121" customFormat="1" x14ac:dyDescent="0.2">
      <c r="A71" s="8">
        <v>720000</v>
      </c>
      <c r="B71" s="3" t="s">
        <v>351</v>
      </c>
      <c r="C71" s="112">
        <f t="shared" ref="C71:C72" si="9">+C72</f>
        <v>48000</v>
      </c>
    </row>
    <row r="72" spans="1:3" s="14" customFormat="1" ht="19.5" x14ac:dyDescent="0.2">
      <c r="A72" s="22">
        <v>722000</v>
      </c>
      <c r="B72" s="17" t="s">
        <v>518</v>
      </c>
      <c r="C72" s="114">
        <f t="shared" si="9"/>
        <v>48000</v>
      </c>
    </row>
    <row r="73" spans="1:3" s="14" customFormat="1" x14ac:dyDescent="0.2">
      <c r="A73" s="11">
        <v>722500</v>
      </c>
      <c r="B73" s="5" t="s">
        <v>356</v>
      </c>
      <c r="C73" s="113">
        <v>48000</v>
      </c>
    </row>
    <row r="74" spans="1:3" s="121" customFormat="1" ht="37.5" x14ac:dyDescent="0.2">
      <c r="A74" s="8" t="s">
        <v>1</v>
      </c>
      <c r="B74" s="3" t="s">
        <v>506</v>
      </c>
      <c r="C74" s="112">
        <v>30000</v>
      </c>
    </row>
    <row r="75" spans="1:3" s="14" customFormat="1" x14ac:dyDescent="0.2">
      <c r="A75" s="115"/>
      <c r="B75" s="116" t="s">
        <v>504</v>
      </c>
      <c r="C75" s="117">
        <f t="shared" ref="C75" si="10">+C71+C74</f>
        <v>78000</v>
      </c>
    </row>
    <row r="76" spans="1:3" s="14" customFormat="1" x14ac:dyDescent="0.2">
      <c r="A76" s="111"/>
      <c r="B76" s="119"/>
      <c r="C76" s="112"/>
    </row>
    <row r="77" spans="1:3" s="14" customFormat="1" x14ac:dyDescent="0.2">
      <c r="A77" s="23"/>
      <c r="B77" s="284"/>
      <c r="C77" s="113"/>
    </row>
    <row r="78" spans="1:3" s="14" customFormat="1" ht="19.5" x14ac:dyDescent="0.2">
      <c r="A78" s="21" t="s">
        <v>585</v>
      </c>
      <c r="B78" s="19"/>
      <c r="C78" s="113"/>
    </row>
    <row r="79" spans="1:3" s="14" customFormat="1" ht="19.5" x14ac:dyDescent="0.2">
      <c r="A79" s="21" t="s">
        <v>510</v>
      </c>
      <c r="B79" s="19"/>
      <c r="C79" s="113"/>
    </row>
    <row r="80" spans="1:3" s="14" customFormat="1" ht="19.5" x14ac:dyDescent="0.2">
      <c r="A80" s="21" t="s">
        <v>527</v>
      </c>
      <c r="B80" s="19"/>
      <c r="C80" s="113"/>
    </row>
    <row r="81" spans="1:3" s="14" customFormat="1" ht="19.5" x14ac:dyDescent="0.2">
      <c r="A81" s="21" t="s">
        <v>586</v>
      </c>
      <c r="B81" s="19"/>
      <c r="C81" s="113"/>
    </row>
    <row r="82" spans="1:3" s="14" customFormat="1" ht="19.5" x14ac:dyDescent="0.2">
      <c r="A82" s="21"/>
      <c r="B82" s="19"/>
      <c r="C82" s="113"/>
    </row>
    <row r="83" spans="1:3" s="121" customFormat="1" x14ac:dyDescent="0.2">
      <c r="A83" s="8">
        <v>720000</v>
      </c>
      <c r="B83" s="3" t="s">
        <v>351</v>
      </c>
      <c r="C83" s="112">
        <f>C84+0+C86</f>
        <v>640000</v>
      </c>
    </row>
    <row r="84" spans="1:3" s="20" customFormat="1" ht="19.5" x14ac:dyDescent="0.2">
      <c r="A84" s="22">
        <v>722000</v>
      </c>
      <c r="B84" s="17" t="s">
        <v>518</v>
      </c>
      <c r="C84" s="114">
        <f>SUM(C85:C85)</f>
        <v>560000</v>
      </c>
    </row>
    <row r="85" spans="1:3" s="14" customFormat="1" x14ac:dyDescent="0.2">
      <c r="A85" s="11">
        <v>722500</v>
      </c>
      <c r="B85" s="5" t="s">
        <v>356</v>
      </c>
      <c r="C85" s="113">
        <v>560000</v>
      </c>
    </row>
    <row r="86" spans="1:3" s="20" customFormat="1" ht="39" x14ac:dyDescent="0.2">
      <c r="A86" s="22">
        <v>728000</v>
      </c>
      <c r="B86" s="17" t="s">
        <v>371</v>
      </c>
      <c r="C86" s="114">
        <f>+C87</f>
        <v>80000</v>
      </c>
    </row>
    <row r="87" spans="1:3" s="14" customFormat="1" x14ac:dyDescent="0.2">
      <c r="A87" s="11">
        <v>728200</v>
      </c>
      <c r="B87" s="5" t="s">
        <v>401</v>
      </c>
      <c r="C87" s="113">
        <v>80000</v>
      </c>
    </row>
    <row r="88" spans="1:3" s="121" customFormat="1" x14ac:dyDescent="0.3">
      <c r="A88" s="282">
        <v>730000</v>
      </c>
      <c r="B88" s="10" t="s">
        <v>511</v>
      </c>
      <c r="C88" s="112">
        <f t="shared" ref="C88" si="11">C89</f>
        <v>50000</v>
      </c>
    </row>
    <row r="89" spans="1:3" s="20" customFormat="1" ht="19.5" x14ac:dyDescent="0.35">
      <c r="A89" s="283">
        <v>731000</v>
      </c>
      <c r="B89" s="7" t="s">
        <v>319</v>
      </c>
      <c r="C89" s="114">
        <f t="shared" ref="C89" si="12">C90</f>
        <v>50000</v>
      </c>
    </row>
    <row r="90" spans="1:3" s="14" customFormat="1" x14ac:dyDescent="0.2">
      <c r="A90" s="11">
        <v>731200</v>
      </c>
      <c r="B90" s="5" t="s">
        <v>324</v>
      </c>
      <c r="C90" s="113">
        <v>50000</v>
      </c>
    </row>
    <row r="91" spans="1:3" s="121" customFormat="1" x14ac:dyDescent="0.2">
      <c r="A91" s="8">
        <v>780000</v>
      </c>
      <c r="B91" s="3" t="s">
        <v>402</v>
      </c>
      <c r="C91" s="112">
        <f>C94+C92</f>
        <v>520000</v>
      </c>
    </row>
    <row r="92" spans="1:3" s="20" customFormat="1" ht="19.5" x14ac:dyDescent="0.2">
      <c r="A92" s="22">
        <v>787000</v>
      </c>
      <c r="B92" s="7" t="s">
        <v>473</v>
      </c>
      <c r="C92" s="114">
        <f>C93</f>
        <v>420000</v>
      </c>
    </row>
    <row r="93" spans="1:3" s="14" customFormat="1" x14ac:dyDescent="0.2">
      <c r="A93" s="11">
        <v>787300</v>
      </c>
      <c r="B93" s="5" t="s">
        <v>403</v>
      </c>
      <c r="C93" s="113">
        <v>420000</v>
      </c>
    </row>
    <row r="94" spans="1:3" s="20" customFormat="1" ht="19.5" x14ac:dyDescent="0.2">
      <c r="A94" s="22">
        <v>788000</v>
      </c>
      <c r="B94" s="17" t="s">
        <v>373</v>
      </c>
      <c r="C94" s="114">
        <f>C95</f>
        <v>100000</v>
      </c>
    </row>
    <row r="95" spans="1:3" s="14" customFormat="1" x14ac:dyDescent="0.2">
      <c r="A95" s="11">
        <v>788100</v>
      </c>
      <c r="B95" s="5" t="s">
        <v>373</v>
      </c>
      <c r="C95" s="113">
        <v>100000</v>
      </c>
    </row>
    <row r="96" spans="1:3" s="121" customFormat="1" ht="37.5" x14ac:dyDescent="0.2">
      <c r="A96" s="8" t="s">
        <v>1</v>
      </c>
      <c r="B96" s="3" t="s">
        <v>506</v>
      </c>
      <c r="C96" s="112">
        <v>400000</v>
      </c>
    </row>
    <row r="97" spans="1:3" s="121" customFormat="1" x14ac:dyDescent="0.2">
      <c r="A97" s="141"/>
      <c r="B97" s="142" t="s">
        <v>504</v>
      </c>
      <c r="C97" s="143">
        <f>C83+C91+0+C96+C88</f>
        <v>1610000</v>
      </c>
    </row>
    <row r="98" spans="1:3" s="14" customFormat="1" ht="19.5" x14ac:dyDescent="0.2">
      <c r="A98" s="21"/>
      <c r="B98" s="19"/>
      <c r="C98" s="113"/>
    </row>
    <row r="99" spans="1:3" s="14" customFormat="1" ht="19.5" x14ac:dyDescent="0.2">
      <c r="A99" s="21"/>
      <c r="B99" s="19"/>
      <c r="C99" s="113"/>
    </row>
    <row r="100" spans="1:3" s="14" customFormat="1" ht="19.5" x14ac:dyDescent="0.2">
      <c r="A100" s="21" t="s">
        <v>587</v>
      </c>
      <c r="B100" s="19"/>
      <c r="C100" s="113"/>
    </row>
    <row r="101" spans="1:3" s="14" customFormat="1" ht="19.5" x14ac:dyDescent="0.2">
      <c r="A101" s="21" t="s">
        <v>510</v>
      </c>
      <c r="B101" s="19"/>
      <c r="C101" s="113"/>
    </row>
    <row r="102" spans="1:3" s="14" customFormat="1" ht="19.5" x14ac:dyDescent="0.2">
      <c r="A102" s="21" t="s">
        <v>528</v>
      </c>
      <c r="B102" s="19"/>
      <c r="C102" s="113"/>
    </row>
    <row r="103" spans="1:3" s="14" customFormat="1" ht="19.5" x14ac:dyDescent="0.2">
      <c r="A103" s="21" t="s">
        <v>588</v>
      </c>
      <c r="B103" s="19"/>
      <c r="C103" s="113"/>
    </row>
    <row r="104" spans="1:3" s="14" customFormat="1" x14ac:dyDescent="0.2">
      <c r="A104" s="21"/>
      <c r="B104" s="16"/>
      <c r="C104" s="112"/>
    </row>
    <row r="105" spans="1:3" s="121" customFormat="1" x14ac:dyDescent="0.2">
      <c r="A105" s="8">
        <v>720000</v>
      </c>
      <c r="B105" s="3" t="s">
        <v>351</v>
      </c>
      <c r="C105" s="112">
        <f t="shared" ref="C105:C106" si="13">+C106</f>
        <v>1055000</v>
      </c>
    </row>
    <row r="106" spans="1:3" s="14" customFormat="1" ht="19.5" x14ac:dyDescent="0.2">
      <c r="A106" s="22">
        <v>722000</v>
      </c>
      <c r="B106" s="17" t="s">
        <v>518</v>
      </c>
      <c r="C106" s="114">
        <f t="shared" si="13"/>
        <v>1055000</v>
      </c>
    </row>
    <row r="107" spans="1:3" s="14" customFormat="1" x14ac:dyDescent="0.2">
      <c r="A107" s="11">
        <v>722500</v>
      </c>
      <c r="B107" s="5" t="s">
        <v>356</v>
      </c>
      <c r="C107" s="113">
        <v>1055000</v>
      </c>
    </row>
    <row r="108" spans="1:3" s="121" customFormat="1" ht="37.5" x14ac:dyDescent="0.2">
      <c r="A108" s="8" t="s">
        <v>1</v>
      </c>
      <c r="B108" s="3" t="s">
        <v>506</v>
      </c>
      <c r="C108" s="112">
        <v>900000</v>
      </c>
    </row>
    <row r="109" spans="1:3" s="14" customFormat="1" x14ac:dyDescent="0.2">
      <c r="A109" s="115"/>
      <c r="B109" s="116" t="s">
        <v>504</v>
      </c>
      <c r="C109" s="117">
        <f t="shared" ref="C109" si="14">+C105+C108</f>
        <v>1955000</v>
      </c>
    </row>
    <row r="110" spans="1:3" s="14" customFormat="1" x14ac:dyDescent="0.2">
      <c r="A110" s="111"/>
      <c r="B110" s="284"/>
      <c r="C110" s="112"/>
    </row>
    <row r="111" spans="1:3" s="14" customFormat="1" x14ac:dyDescent="0.2">
      <c r="A111" s="111"/>
      <c r="B111" s="284"/>
      <c r="C111" s="112"/>
    </row>
    <row r="112" spans="1:3" s="14" customFormat="1" ht="19.5" x14ac:dyDescent="0.2">
      <c r="A112" s="21" t="s">
        <v>589</v>
      </c>
      <c r="B112" s="19"/>
      <c r="C112" s="112"/>
    </row>
    <row r="113" spans="1:3" s="14" customFormat="1" ht="19.5" x14ac:dyDescent="0.2">
      <c r="A113" s="21" t="s">
        <v>512</v>
      </c>
      <c r="B113" s="19"/>
      <c r="C113" s="112"/>
    </row>
    <row r="114" spans="1:3" s="14" customFormat="1" ht="19.5" x14ac:dyDescent="0.2">
      <c r="A114" s="21" t="s">
        <v>519</v>
      </c>
      <c r="B114" s="19"/>
      <c r="C114" s="112"/>
    </row>
    <row r="115" spans="1:3" s="14" customFormat="1" ht="19.5" x14ac:dyDescent="0.2">
      <c r="A115" s="21" t="s">
        <v>579</v>
      </c>
      <c r="B115" s="19"/>
      <c r="C115" s="112"/>
    </row>
    <row r="116" spans="1:3" s="14" customFormat="1" x14ac:dyDescent="0.2">
      <c r="A116" s="21"/>
      <c r="B116" s="16"/>
      <c r="C116" s="112"/>
    </row>
    <row r="117" spans="1:3" s="121" customFormat="1" x14ac:dyDescent="0.2">
      <c r="A117" s="8">
        <v>720000</v>
      </c>
      <c r="B117" s="3" t="s">
        <v>351</v>
      </c>
      <c r="C117" s="112">
        <f t="shared" ref="C117:C118" si="15">C118</f>
        <v>30000</v>
      </c>
    </row>
    <row r="118" spans="1:3" s="20" customFormat="1" ht="19.5" x14ac:dyDescent="0.2">
      <c r="A118" s="22">
        <v>723000</v>
      </c>
      <c r="B118" s="17" t="s">
        <v>472</v>
      </c>
      <c r="C118" s="114">
        <f t="shared" si="15"/>
        <v>30000</v>
      </c>
    </row>
    <row r="119" spans="1:3" s="14" customFormat="1" x14ac:dyDescent="0.2">
      <c r="A119" s="11">
        <v>723100</v>
      </c>
      <c r="B119" s="5" t="s">
        <v>472</v>
      </c>
      <c r="C119" s="113">
        <v>30000</v>
      </c>
    </row>
    <row r="120" spans="1:3" s="137" customFormat="1" x14ac:dyDescent="0.2">
      <c r="A120" s="124"/>
      <c r="B120" s="134" t="s">
        <v>504</v>
      </c>
      <c r="C120" s="125">
        <f>C117</f>
        <v>30000</v>
      </c>
    </row>
    <row r="121" spans="1:3" s="14" customFormat="1" x14ac:dyDescent="0.2">
      <c r="A121" s="111"/>
      <c r="B121" s="284"/>
      <c r="C121" s="112"/>
    </row>
    <row r="122" spans="1:3" s="14" customFormat="1" x14ac:dyDescent="0.2">
      <c r="A122" s="23"/>
      <c r="B122" s="284"/>
      <c r="C122" s="113"/>
    </row>
    <row r="123" spans="1:3" s="14" customFormat="1" ht="19.5" x14ac:dyDescent="0.2">
      <c r="A123" s="21" t="s">
        <v>590</v>
      </c>
      <c r="B123" s="19"/>
      <c r="C123" s="113"/>
    </row>
    <row r="124" spans="1:3" s="14" customFormat="1" ht="19.5" x14ac:dyDescent="0.2">
      <c r="A124" s="21" t="s">
        <v>512</v>
      </c>
      <c r="B124" s="19"/>
      <c r="C124" s="113"/>
    </row>
    <row r="125" spans="1:3" s="14" customFormat="1" ht="19.5" x14ac:dyDescent="0.2">
      <c r="A125" s="21" t="s">
        <v>529</v>
      </c>
      <c r="B125" s="19"/>
      <c r="C125" s="113"/>
    </row>
    <row r="126" spans="1:3" s="14" customFormat="1" ht="19.5" x14ac:dyDescent="0.2">
      <c r="A126" s="21" t="s">
        <v>591</v>
      </c>
      <c r="B126" s="19"/>
      <c r="C126" s="113"/>
    </row>
    <row r="127" spans="1:3" s="14" customFormat="1" x14ac:dyDescent="0.2">
      <c r="A127" s="21"/>
      <c r="B127" s="16"/>
      <c r="C127" s="112"/>
    </row>
    <row r="128" spans="1:3" s="121" customFormat="1" x14ac:dyDescent="0.2">
      <c r="A128" s="8">
        <v>710000</v>
      </c>
      <c r="B128" s="3" t="s">
        <v>349</v>
      </c>
      <c r="C128" s="112">
        <f t="shared" ref="C128:C129" si="16">+C129</f>
        <v>170100000</v>
      </c>
    </row>
    <row r="129" spans="1:3" s="14" customFormat="1" ht="19.5" x14ac:dyDescent="0.2">
      <c r="A129" s="22">
        <v>717000</v>
      </c>
      <c r="B129" s="17" t="s">
        <v>331</v>
      </c>
      <c r="C129" s="114">
        <f t="shared" si="16"/>
        <v>170100000</v>
      </c>
    </row>
    <row r="130" spans="1:3" s="14" customFormat="1" x14ac:dyDescent="0.2">
      <c r="A130" s="11">
        <v>717100</v>
      </c>
      <c r="B130" s="5" t="s">
        <v>517</v>
      </c>
      <c r="C130" s="113">
        <v>170100000</v>
      </c>
    </row>
    <row r="131" spans="1:3" s="14" customFormat="1" x14ac:dyDescent="0.2">
      <c r="A131" s="115"/>
      <c r="B131" s="116" t="s">
        <v>504</v>
      </c>
      <c r="C131" s="117">
        <f t="shared" ref="C131" si="17">+C128</f>
        <v>170100000</v>
      </c>
    </row>
    <row r="132" spans="1:3" s="14" customFormat="1" x14ac:dyDescent="0.2">
      <c r="A132" s="111"/>
      <c r="B132" s="284"/>
      <c r="C132" s="112"/>
    </row>
    <row r="133" spans="1:3" s="14" customFormat="1" x14ac:dyDescent="0.2">
      <c r="A133" s="111"/>
      <c r="B133" s="284"/>
      <c r="C133" s="112"/>
    </row>
    <row r="134" spans="1:3" s="14" customFormat="1" ht="19.5" x14ac:dyDescent="0.2">
      <c r="A134" s="21" t="s">
        <v>592</v>
      </c>
      <c r="B134" s="19"/>
      <c r="C134" s="113"/>
    </row>
    <row r="135" spans="1:3" s="14" customFormat="1" ht="19.5" x14ac:dyDescent="0.2">
      <c r="A135" s="21" t="s">
        <v>513</v>
      </c>
      <c r="B135" s="19"/>
      <c r="C135" s="113"/>
    </row>
    <row r="136" spans="1:3" s="14" customFormat="1" ht="19.5" x14ac:dyDescent="0.2">
      <c r="A136" s="21" t="s">
        <v>530</v>
      </c>
      <c r="B136" s="19"/>
      <c r="C136" s="113"/>
    </row>
    <row r="137" spans="1:3" s="14" customFormat="1" ht="19.5" x14ac:dyDescent="0.2">
      <c r="A137" s="21" t="s">
        <v>579</v>
      </c>
      <c r="B137" s="19"/>
      <c r="C137" s="113"/>
    </row>
    <row r="138" spans="1:3" s="14" customFormat="1" x14ac:dyDescent="0.2">
      <c r="A138" s="21"/>
      <c r="B138" s="16"/>
      <c r="C138" s="112"/>
    </row>
    <row r="139" spans="1:3" s="121" customFormat="1" x14ac:dyDescent="0.2">
      <c r="A139" s="23">
        <v>930000</v>
      </c>
      <c r="B139" s="123" t="s">
        <v>531</v>
      </c>
      <c r="C139" s="112">
        <f t="shared" ref="C139:C140" si="18">C140</f>
        <v>40000</v>
      </c>
    </row>
    <row r="140" spans="1:3" s="14" customFormat="1" ht="19.5" x14ac:dyDescent="0.2">
      <c r="A140" s="6">
        <v>931000</v>
      </c>
      <c r="B140" s="285" t="s">
        <v>524</v>
      </c>
      <c r="C140" s="120">
        <f t="shared" si="18"/>
        <v>40000</v>
      </c>
    </row>
    <row r="141" spans="1:3" s="14" customFormat="1" x14ac:dyDescent="0.2">
      <c r="A141" s="12">
        <v>931200</v>
      </c>
      <c r="B141" s="5" t="s">
        <v>460</v>
      </c>
      <c r="C141" s="113">
        <v>40000</v>
      </c>
    </row>
    <row r="142" spans="1:3" s="14" customFormat="1" ht="37.5" x14ac:dyDescent="0.2">
      <c r="A142" s="8" t="s">
        <v>1</v>
      </c>
      <c r="B142" s="3" t="s">
        <v>506</v>
      </c>
      <c r="C142" s="112">
        <v>6000</v>
      </c>
    </row>
    <row r="143" spans="1:3" s="14" customFormat="1" x14ac:dyDescent="0.2">
      <c r="A143" s="115"/>
      <c r="B143" s="116" t="s">
        <v>504</v>
      </c>
      <c r="C143" s="117">
        <f t="shared" ref="C143" si="19">C139+C142</f>
        <v>46000</v>
      </c>
    </row>
    <row r="144" spans="1:3" s="14" customFormat="1" x14ac:dyDescent="0.2">
      <c r="A144" s="111"/>
      <c r="B144" s="284"/>
      <c r="C144" s="112"/>
    </row>
    <row r="145" spans="1:3" s="14" customFormat="1" x14ac:dyDescent="0.2">
      <c r="A145" s="23"/>
      <c r="B145" s="284"/>
      <c r="C145" s="113"/>
    </row>
    <row r="146" spans="1:3" s="14" customFormat="1" ht="19.5" x14ac:dyDescent="0.2">
      <c r="A146" s="21" t="s">
        <v>593</v>
      </c>
      <c r="B146" s="19"/>
      <c r="C146" s="113"/>
    </row>
    <row r="147" spans="1:3" s="14" customFormat="1" ht="19.5" x14ac:dyDescent="0.2">
      <c r="A147" s="21" t="s">
        <v>513</v>
      </c>
      <c r="B147" s="19"/>
      <c r="C147" s="113"/>
    </row>
    <row r="148" spans="1:3" s="14" customFormat="1" ht="19.5" x14ac:dyDescent="0.2">
      <c r="A148" s="21" t="s">
        <v>532</v>
      </c>
      <c r="B148" s="19"/>
      <c r="C148" s="113"/>
    </row>
    <row r="149" spans="1:3" s="14" customFormat="1" ht="19.5" x14ac:dyDescent="0.2">
      <c r="A149" s="21" t="s">
        <v>579</v>
      </c>
      <c r="B149" s="19"/>
      <c r="C149" s="113"/>
    </row>
    <row r="150" spans="1:3" s="14" customFormat="1" x14ac:dyDescent="0.2">
      <c r="A150" s="21"/>
      <c r="B150" s="16"/>
      <c r="C150" s="112"/>
    </row>
    <row r="151" spans="1:3" s="121" customFormat="1" x14ac:dyDescent="0.2">
      <c r="A151" s="23">
        <v>930000</v>
      </c>
      <c r="B151" s="123" t="s">
        <v>531</v>
      </c>
      <c r="C151" s="112">
        <f t="shared" ref="C151:C152" si="20">+C152</f>
        <v>40000</v>
      </c>
    </row>
    <row r="152" spans="1:3" s="14" customFormat="1" ht="19.5" x14ac:dyDescent="0.2">
      <c r="A152" s="6">
        <v>931000</v>
      </c>
      <c r="B152" s="285" t="s">
        <v>524</v>
      </c>
      <c r="C152" s="114">
        <f t="shared" si="20"/>
        <v>40000</v>
      </c>
    </row>
    <row r="153" spans="1:3" s="14" customFormat="1" x14ac:dyDescent="0.2">
      <c r="A153" s="12">
        <v>931200</v>
      </c>
      <c r="B153" s="5" t="s">
        <v>460</v>
      </c>
      <c r="C153" s="113">
        <v>40000</v>
      </c>
    </row>
    <row r="154" spans="1:3" s="121" customFormat="1" ht="37.5" x14ac:dyDescent="0.2">
      <c r="A154" s="8" t="s">
        <v>1</v>
      </c>
      <c r="B154" s="3" t="s">
        <v>506</v>
      </c>
      <c r="C154" s="112">
        <v>60000</v>
      </c>
    </row>
    <row r="155" spans="1:3" s="14" customFormat="1" x14ac:dyDescent="0.2">
      <c r="A155" s="115"/>
      <c r="B155" s="116" t="s">
        <v>504</v>
      </c>
      <c r="C155" s="117">
        <f t="shared" ref="C155" si="21">+C151+C154</f>
        <v>100000</v>
      </c>
    </row>
    <row r="156" spans="1:3" s="14" customFormat="1" x14ac:dyDescent="0.2">
      <c r="A156" s="111"/>
      <c r="B156" s="284"/>
      <c r="C156" s="112"/>
    </row>
    <row r="157" spans="1:3" s="14" customFormat="1" x14ac:dyDescent="0.2">
      <c r="A157" s="23"/>
      <c r="B157" s="284"/>
      <c r="C157" s="113"/>
    </row>
    <row r="158" spans="1:3" s="14" customFormat="1" ht="19.5" x14ac:dyDescent="0.2">
      <c r="A158" s="21" t="s">
        <v>594</v>
      </c>
      <c r="B158" s="19"/>
      <c r="C158" s="113"/>
    </row>
    <row r="159" spans="1:3" s="14" customFormat="1" ht="19.5" x14ac:dyDescent="0.2">
      <c r="A159" s="21" t="s">
        <v>513</v>
      </c>
      <c r="B159" s="19"/>
      <c r="C159" s="113"/>
    </row>
    <row r="160" spans="1:3" s="14" customFormat="1" ht="19.5" x14ac:dyDescent="0.2">
      <c r="A160" s="21" t="s">
        <v>533</v>
      </c>
      <c r="B160" s="19"/>
      <c r="C160" s="113"/>
    </row>
    <row r="161" spans="1:3" s="14" customFormat="1" ht="19.5" x14ac:dyDescent="0.2">
      <c r="A161" s="21" t="s">
        <v>579</v>
      </c>
      <c r="B161" s="19"/>
      <c r="C161" s="113"/>
    </row>
    <row r="162" spans="1:3" s="14" customFormat="1" x14ac:dyDescent="0.2">
      <c r="A162" s="21"/>
      <c r="B162" s="16"/>
      <c r="C162" s="112"/>
    </row>
    <row r="163" spans="1:3" s="121" customFormat="1" x14ac:dyDescent="0.2">
      <c r="A163" s="23">
        <v>930000</v>
      </c>
      <c r="B163" s="123" t="s">
        <v>531</v>
      </c>
      <c r="C163" s="112">
        <f t="shared" ref="C163:C164" si="22">C164</f>
        <v>5000</v>
      </c>
    </row>
    <row r="164" spans="1:3" s="20" customFormat="1" ht="19.5" x14ac:dyDescent="0.2">
      <c r="A164" s="6">
        <v>931000</v>
      </c>
      <c r="B164" s="285" t="s">
        <v>524</v>
      </c>
      <c r="C164" s="114">
        <f t="shared" si="22"/>
        <v>5000</v>
      </c>
    </row>
    <row r="165" spans="1:3" s="14" customFormat="1" x14ac:dyDescent="0.2">
      <c r="A165" s="12">
        <v>931200</v>
      </c>
      <c r="B165" s="5" t="s">
        <v>460</v>
      </c>
      <c r="C165" s="113">
        <v>5000</v>
      </c>
    </row>
    <row r="166" spans="1:3" s="121" customFormat="1" ht="37.5" x14ac:dyDescent="0.2">
      <c r="A166" s="8" t="s">
        <v>1</v>
      </c>
      <c r="B166" s="3" t="s">
        <v>506</v>
      </c>
      <c r="C166" s="112">
        <v>400</v>
      </c>
    </row>
    <row r="167" spans="1:3" s="14" customFormat="1" x14ac:dyDescent="0.2">
      <c r="A167" s="115"/>
      <c r="B167" s="116" t="s">
        <v>504</v>
      </c>
      <c r="C167" s="117">
        <f t="shared" ref="C167" si="23">C166+C163</f>
        <v>5400</v>
      </c>
    </row>
    <row r="168" spans="1:3" s="14" customFormat="1" ht="19.5" x14ac:dyDescent="0.2">
      <c r="A168" s="122"/>
      <c r="B168" s="284"/>
      <c r="C168" s="112"/>
    </row>
    <row r="169" spans="1:3" s="14" customFormat="1" x14ac:dyDescent="0.2">
      <c r="A169" s="23"/>
      <c r="B169" s="284"/>
      <c r="C169" s="113"/>
    </row>
    <row r="170" spans="1:3" s="14" customFormat="1" ht="19.5" x14ac:dyDescent="0.2">
      <c r="A170" s="21" t="s">
        <v>595</v>
      </c>
      <c r="B170" s="19"/>
      <c r="C170" s="113"/>
    </row>
    <row r="171" spans="1:3" s="14" customFormat="1" ht="19.5" x14ac:dyDescent="0.2">
      <c r="A171" s="21" t="s">
        <v>513</v>
      </c>
      <c r="B171" s="19"/>
      <c r="C171" s="113"/>
    </row>
    <row r="172" spans="1:3" s="14" customFormat="1" ht="19.5" x14ac:dyDescent="0.2">
      <c r="A172" s="21" t="s">
        <v>534</v>
      </c>
      <c r="B172" s="19"/>
      <c r="C172" s="113"/>
    </row>
    <row r="173" spans="1:3" s="14" customFormat="1" ht="19.5" x14ac:dyDescent="0.2">
      <c r="A173" s="21" t="s">
        <v>579</v>
      </c>
      <c r="B173" s="19"/>
      <c r="C173" s="113"/>
    </row>
    <row r="174" spans="1:3" s="14" customFormat="1" x14ac:dyDescent="0.2">
      <c r="A174" s="21"/>
      <c r="B174" s="16"/>
      <c r="C174" s="113"/>
    </row>
    <row r="175" spans="1:3" s="121" customFormat="1" x14ac:dyDescent="0.2">
      <c r="A175" s="23">
        <v>930000</v>
      </c>
      <c r="B175" s="123" t="s">
        <v>531</v>
      </c>
      <c r="C175" s="112">
        <f t="shared" ref="C175:C176" si="24">C176</f>
        <v>10000</v>
      </c>
    </row>
    <row r="176" spans="1:3" s="20" customFormat="1" ht="19.5" x14ac:dyDescent="0.2">
      <c r="A176" s="6">
        <v>931000</v>
      </c>
      <c r="B176" s="285" t="s">
        <v>524</v>
      </c>
      <c r="C176" s="114">
        <f t="shared" si="24"/>
        <v>10000</v>
      </c>
    </row>
    <row r="177" spans="1:3" s="14" customFormat="1" x14ac:dyDescent="0.2">
      <c r="A177" s="12">
        <v>931200</v>
      </c>
      <c r="B177" s="5" t="s">
        <v>460</v>
      </c>
      <c r="C177" s="113">
        <v>10000</v>
      </c>
    </row>
    <row r="178" spans="1:3" s="126" customFormat="1" x14ac:dyDescent="0.2">
      <c r="A178" s="124"/>
      <c r="B178" s="134" t="s">
        <v>504</v>
      </c>
      <c r="C178" s="125">
        <f t="shared" ref="C178" si="25">C175</f>
        <v>10000</v>
      </c>
    </row>
    <row r="179" spans="1:3" s="14" customFormat="1" x14ac:dyDescent="0.2">
      <c r="A179" s="111"/>
      <c r="B179" s="284"/>
      <c r="C179" s="113"/>
    </row>
    <row r="180" spans="1:3" s="14" customFormat="1" x14ac:dyDescent="0.2">
      <c r="A180" s="23"/>
      <c r="B180" s="284"/>
      <c r="C180" s="113"/>
    </row>
    <row r="181" spans="1:3" s="14" customFormat="1" ht="19.5" x14ac:dyDescent="0.2">
      <c r="A181" s="21" t="s">
        <v>596</v>
      </c>
      <c r="B181" s="19"/>
      <c r="C181" s="113"/>
    </row>
    <row r="182" spans="1:3" s="14" customFormat="1" ht="19.5" x14ac:dyDescent="0.2">
      <c r="A182" s="21" t="s">
        <v>513</v>
      </c>
      <c r="B182" s="19"/>
      <c r="C182" s="113"/>
    </row>
    <row r="183" spans="1:3" s="14" customFormat="1" ht="19.5" x14ac:dyDescent="0.2">
      <c r="A183" s="21" t="s">
        <v>535</v>
      </c>
      <c r="B183" s="19"/>
      <c r="C183" s="113"/>
    </row>
    <row r="184" spans="1:3" s="14" customFormat="1" ht="19.5" x14ac:dyDescent="0.2">
      <c r="A184" s="21" t="s">
        <v>579</v>
      </c>
      <c r="B184" s="19"/>
      <c r="C184" s="113"/>
    </row>
    <row r="185" spans="1:3" s="14" customFormat="1" x14ac:dyDescent="0.2">
      <c r="A185" s="21"/>
      <c r="B185" s="16"/>
      <c r="C185" s="112"/>
    </row>
    <row r="186" spans="1:3" s="121" customFormat="1" x14ac:dyDescent="0.2">
      <c r="A186" s="23">
        <v>930000</v>
      </c>
      <c r="B186" s="123" t="s">
        <v>531</v>
      </c>
      <c r="C186" s="112">
        <f t="shared" ref="C186:C187" si="26">C187</f>
        <v>5000</v>
      </c>
    </row>
    <row r="187" spans="1:3" s="20" customFormat="1" ht="19.5" x14ac:dyDescent="0.2">
      <c r="A187" s="6">
        <v>931000</v>
      </c>
      <c r="B187" s="285" t="s">
        <v>524</v>
      </c>
      <c r="C187" s="114">
        <f t="shared" si="26"/>
        <v>5000</v>
      </c>
    </row>
    <row r="188" spans="1:3" s="14" customFormat="1" x14ac:dyDescent="0.2">
      <c r="A188" s="135">
        <v>931200</v>
      </c>
      <c r="B188" s="4" t="s">
        <v>460</v>
      </c>
      <c r="C188" s="113">
        <v>5000</v>
      </c>
    </row>
    <row r="189" spans="1:3" s="121" customFormat="1" ht="37.5" x14ac:dyDescent="0.2">
      <c r="A189" s="8" t="s">
        <v>1</v>
      </c>
      <c r="B189" s="3" t="s">
        <v>506</v>
      </c>
      <c r="C189" s="112">
        <v>5000</v>
      </c>
    </row>
    <row r="190" spans="1:3" s="14" customFormat="1" x14ac:dyDescent="0.2">
      <c r="A190" s="115"/>
      <c r="B190" s="116" t="s">
        <v>504</v>
      </c>
      <c r="C190" s="117">
        <f>C186+C189</f>
        <v>10000</v>
      </c>
    </row>
    <row r="191" spans="1:3" s="14" customFormat="1" x14ac:dyDescent="0.2">
      <c r="A191" s="111"/>
      <c r="B191" s="284"/>
      <c r="C191" s="112"/>
    </row>
    <row r="192" spans="1:3" s="14" customFormat="1" x14ac:dyDescent="0.2">
      <c r="A192" s="111"/>
      <c r="B192" s="284"/>
      <c r="C192" s="112"/>
    </row>
    <row r="193" spans="1:3" s="14" customFormat="1" ht="19.5" x14ac:dyDescent="0.2">
      <c r="A193" s="21" t="s">
        <v>597</v>
      </c>
      <c r="B193" s="19"/>
      <c r="C193" s="113"/>
    </row>
    <row r="194" spans="1:3" s="14" customFormat="1" ht="19.5" x14ac:dyDescent="0.2">
      <c r="A194" s="21" t="s">
        <v>513</v>
      </c>
      <c r="B194" s="19"/>
      <c r="C194" s="113"/>
    </row>
    <row r="195" spans="1:3" s="14" customFormat="1" ht="19.5" x14ac:dyDescent="0.2">
      <c r="A195" s="21" t="s">
        <v>536</v>
      </c>
      <c r="B195" s="19"/>
      <c r="C195" s="113"/>
    </row>
    <row r="196" spans="1:3" s="14" customFormat="1" ht="19.5" x14ac:dyDescent="0.2">
      <c r="A196" s="21" t="s">
        <v>598</v>
      </c>
      <c r="B196" s="19"/>
      <c r="C196" s="113"/>
    </row>
    <row r="197" spans="1:3" s="14" customFormat="1" x14ac:dyDescent="0.2">
      <c r="A197" s="21"/>
      <c r="B197" s="16"/>
      <c r="C197" s="112"/>
    </row>
    <row r="198" spans="1:3" s="121" customFormat="1" x14ac:dyDescent="0.2">
      <c r="A198" s="8">
        <v>720000</v>
      </c>
      <c r="B198" s="3" t="s">
        <v>351</v>
      </c>
      <c r="C198" s="112">
        <f t="shared" ref="C198" si="27">+C199+C201</f>
        <v>65500</v>
      </c>
    </row>
    <row r="199" spans="1:3" s="14" customFormat="1" ht="39" x14ac:dyDescent="0.2">
      <c r="A199" s="22">
        <v>728000</v>
      </c>
      <c r="B199" s="17" t="s">
        <v>371</v>
      </c>
      <c r="C199" s="114">
        <f t="shared" ref="C199" si="28">+C200</f>
        <v>35500</v>
      </c>
    </row>
    <row r="200" spans="1:3" s="14" customFormat="1" x14ac:dyDescent="0.2">
      <c r="A200" s="11">
        <v>728200</v>
      </c>
      <c r="B200" s="5" t="s">
        <v>401</v>
      </c>
      <c r="C200" s="113">
        <v>35500</v>
      </c>
    </row>
    <row r="201" spans="1:3" s="20" customFormat="1" ht="19.5" x14ac:dyDescent="0.2">
      <c r="A201" s="22">
        <v>729000</v>
      </c>
      <c r="B201" s="7" t="s">
        <v>347</v>
      </c>
      <c r="C201" s="114">
        <f t="shared" ref="C201" si="29">C202</f>
        <v>30000</v>
      </c>
    </row>
    <row r="202" spans="1:3" s="14" customFormat="1" x14ac:dyDescent="0.2">
      <c r="A202" s="11">
        <v>729100</v>
      </c>
      <c r="B202" s="5" t="s">
        <v>347</v>
      </c>
      <c r="C202" s="113">
        <v>30000</v>
      </c>
    </row>
    <row r="203" spans="1:3" s="121" customFormat="1" x14ac:dyDescent="0.2">
      <c r="A203" s="132">
        <v>810000</v>
      </c>
      <c r="B203" s="284" t="s">
        <v>522</v>
      </c>
      <c r="C203" s="112">
        <f t="shared" ref="C203:C204" si="30">+C204</f>
        <v>790800</v>
      </c>
    </row>
    <row r="204" spans="1:3" s="14" customFormat="1" ht="19.5" x14ac:dyDescent="0.2">
      <c r="A204" s="122">
        <v>816000</v>
      </c>
      <c r="B204" s="7" t="s">
        <v>475</v>
      </c>
      <c r="C204" s="114">
        <f t="shared" si="30"/>
        <v>790800</v>
      </c>
    </row>
    <row r="205" spans="1:3" s="14" customFormat="1" x14ac:dyDescent="0.2">
      <c r="A205" s="11">
        <v>816100</v>
      </c>
      <c r="B205" s="5" t="s">
        <v>475</v>
      </c>
      <c r="C205" s="113">
        <v>790800</v>
      </c>
    </row>
    <row r="206" spans="1:3" s="121" customFormat="1" ht="37.5" x14ac:dyDescent="0.2">
      <c r="A206" s="23">
        <v>880000</v>
      </c>
      <c r="B206" s="10" t="s">
        <v>537</v>
      </c>
      <c r="C206" s="112">
        <f t="shared" ref="C206:C207" si="31">+C207</f>
        <v>195000</v>
      </c>
    </row>
    <row r="207" spans="1:3" s="14" customFormat="1" ht="39" x14ac:dyDescent="0.2">
      <c r="A207" s="22">
        <v>881000</v>
      </c>
      <c r="B207" s="7" t="s">
        <v>415</v>
      </c>
      <c r="C207" s="114">
        <f t="shared" si="31"/>
        <v>195000</v>
      </c>
    </row>
    <row r="208" spans="1:3" s="14" customFormat="1" ht="37.5" x14ac:dyDescent="0.2">
      <c r="A208" s="11">
        <v>881200</v>
      </c>
      <c r="B208" s="5" t="s">
        <v>415</v>
      </c>
      <c r="C208" s="113">
        <v>195000</v>
      </c>
    </row>
    <row r="209" spans="1:3" s="121" customFormat="1" x14ac:dyDescent="0.2">
      <c r="A209" s="23">
        <v>930000</v>
      </c>
      <c r="B209" s="123" t="s">
        <v>531</v>
      </c>
      <c r="C209" s="112">
        <f t="shared" ref="C209" si="32">+C210+C212</f>
        <v>157200</v>
      </c>
    </row>
    <row r="210" spans="1:3" s="14" customFormat="1" ht="19.5" x14ac:dyDescent="0.2">
      <c r="A210" s="6">
        <v>931000</v>
      </c>
      <c r="B210" s="285" t="s">
        <v>524</v>
      </c>
      <c r="C210" s="114">
        <f t="shared" ref="C210" si="33">+C211</f>
        <v>114100</v>
      </c>
    </row>
    <row r="211" spans="1:3" s="14" customFormat="1" x14ac:dyDescent="0.2">
      <c r="A211" s="12">
        <v>931100</v>
      </c>
      <c r="B211" s="5" t="s">
        <v>459</v>
      </c>
      <c r="C211" s="113">
        <v>114100</v>
      </c>
    </row>
    <row r="212" spans="1:3" s="14" customFormat="1" ht="19.5" x14ac:dyDescent="0.2">
      <c r="A212" s="22">
        <v>938000</v>
      </c>
      <c r="B212" s="7" t="s">
        <v>394</v>
      </c>
      <c r="C212" s="114">
        <f t="shared" ref="C212" si="34">+C213</f>
        <v>43100</v>
      </c>
    </row>
    <row r="213" spans="1:3" s="14" customFormat="1" x14ac:dyDescent="0.2">
      <c r="A213" s="11">
        <v>938200</v>
      </c>
      <c r="B213" s="5" t="s">
        <v>463</v>
      </c>
      <c r="C213" s="113">
        <v>43100</v>
      </c>
    </row>
    <row r="214" spans="1:3" s="14" customFormat="1" ht="37.5" x14ac:dyDescent="0.2">
      <c r="A214" s="8" t="s">
        <v>1</v>
      </c>
      <c r="B214" s="3" t="s">
        <v>506</v>
      </c>
      <c r="C214" s="112">
        <v>100000</v>
      </c>
    </row>
    <row r="215" spans="1:3" s="14" customFormat="1" x14ac:dyDescent="0.2">
      <c r="A215" s="115"/>
      <c r="B215" s="116" t="s">
        <v>504</v>
      </c>
      <c r="C215" s="117">
        <f t="shared" ref="C215" si="35">+C198+C203+C206+C209+C214</f>
        <v>1308500</v>
      </c>
    </row>
    <row r="216" spans="1:3" s="14" customFormat="1" x14ac:dyDescent="0.2">
      <c r="A216" s="111"/>
      <c r="B216" s="284"/>
      <c r="C216" s="112"/>
    </row>
    <row r="217" spans="1:3" s="14" customFormat="1" x14ac:dyDescent="0.2">
      <c r="A217" s="23"/>
      <c r="B217" s="284"/>
      <c r="C217" s="113"/>
    </row>
    <row r="218" spans="1:3" s="14" customFormat="1" ht="19.5" x14ac:dyDescent="0.2">
      <c r="A218" s="21" t="s">
        <v>599</v>
      </c>
      <c r="B218" s="19"/>
      <c r="C218" s="113"/>
    </row>
    <row r="219" spans="1:3" s="14" customFormat="1" ht="19.5" x14ac:dyDescent="0.2">
      <c r="A219" s="21" t="s">
        <v>513</v>
      </c>
      <c r="B219" s="19"/>
      <c r="C219" s="113"/>
    </row>
    <row r="220" spans="1:3" s="14" customFormat="1" ht="19.5" x14ac:dyDescent="0.2">
      <c r="A220" s="21" t="s">
        <v>538</v>
      </c>
      <c r="B220" s="19"/>
      <c r="C220" s="113"/>
    </row>
    <row r="221" spans="1:3" s="14" customFormat="1" ht="19.5" x14ac:dyDescent="0.2">
      <c r="A221" s="21" t="s">
        <v>598</v>
      </c>
      <c r="B221" s="19"/>
      <c r="C221" s="113"/>
    </row>
    <row r="222" spans="1:3" s="14" customFormat="1" x14ac:dyDescent="0.2">
      <c r="A222" s="21"/>
      <c r="B222" s="16"/>
      <c r="C222" s="112"/>
    </row>
    <row r="223" spans="1:3" s="121" customFormat="1" x14ac:dyDescent="0.2">
      <c r="A223" s="8">
        <v>720000</v>
      </c>
      <c r="B223" s="3" t="s">
        <v>351</v>
      </c>
      <c r="C223" s="112">
        <f>0+C224+C226+C228</f>
        <v>611400</v>
      </c>
    </row>
    <row r="224" spans="1:3" s="20" customFormat="1" ht="19.5" x14ac:dyDescent="0.2">
      <c r="A224" s="22">
        <v>721000</v>
      </c>
      <c r="B224" s="17" t="s">
        <v>345</v>
      </c>
      <c r="C224" s="114">
        <f t="shared" ref="C224" si="36">C225</f>
        <v>271400</v>
      </c>
    </row>
    <row r="225" spans="1:3" s="14" customFormat="1" x14ac:dyDescent="0.2">
      <c r="A225" s="13">
        <v>721200</v>
      </c>
      <c r="B225" s="5" t="s">
        <v>352</v>
      </c>
      <c r="C225" s="113">
        <v>271400</v>
      </c>
    </row>
    <row r="226" spans="1:3" s="20" customFormat="1" ht="39" x14ac:dyDescent="0.2">
      <c r="A226" s="22">
        <v>728000</v>
      </c>
      <c r="B226" s="17" t="s">
        <v>371</v>
      </c>
      <c r="C226" s="114">
        <f t="shared" ref="C226" si="37">C227</f>
        <v>220000</v>
      </c>
    </row>
    <row r="227" spans="1:3" s="14" customFormat="1" x14ac:dyDescent="0.2">
      <c r="A227" s="11">
        <v>728200</v>
      </c>
      <c r="B227" s="5" t="s">
        <v>401</v>
      </c>
      <c r="C227" s="113">
        <v>220000</v>
      </c>
    </row>
    <row r="228" spans="1:3" s="20" customFormat="1" ht="19.5" x14ac:dyDescent="0.2">
      <c r="A228" s="22">
        <v>729000</v>
      </c>
      <c r="B228" s="7" t="s">
        <v>347</v>
      </c>
      <c r="C228" s="114">
        <f t="shared" ref="C228" si="38">C229</f>
        <v>120000</v>
      </c>
    </row>
    <row r="229" spans="1:3" s="14" customFormat="1" x14ac:dyDescent="0.2">
      <c r="A229" s="11">
        <v>729100</v>
      </c>
      <c r="B229" s="5" t="s">
        <v>347</v>
      </c>
      <c r="C229" s="113">
        <v>120000</v>
      </c>
    </row>
    <row r="230" spans="1:3" s="121" customFormat="1" x14ac:dyDescent="0.2">
      <c r="A230" s="23">
        <v>810000</v>
      </c>
      <c r="B230" s="284" t="s">
        <v>522</v>
      </c>
      <c r="C230" s="112">
        <f t="shared" ref="C230:C231" si="39">C231</f>
        <v>1786600</v>
      </c>
    </row>
    <row r="231" spans="1:3" s="20" customFormat="1" ht="19.5" x14ac:dyDescent="0.2">
      <c r="A231" s="22">
        <v>816000</v>
      </c>
      <c r="B231" s="7" t="s">
        <v>475</v>
      </c>
      <c r="C231" s="114">
        <f t="shared" si="39"/>
        <v>1786600</v>
      </c>
    </row>
    <row r="232" spans="1:3" s="14" customFormat="1" x14ac:dyDescent="0.2">
      <c r="A232" s="11">
        <v>816100</v>
      </c>
      <c r="B232" s="5" t="s">
        <v>475</v>
      </c>
      <c r="C232" s="113">
        <v>1786600</v>
      </c>
    </row>
    <row r="233" spans="1:3" s="121" customFormat="1" ht="37.5" x14ac:dyDescent="0.2">
      <c r="A233" s="23">
        <v>880000</v>
      </c>
      <c r="B233" s="10" t="s">
        <v>537</v>
      </c>
      <c r="C233" s="112">
        <f t="shared" ref="C233:C234" si="40">C234</f>
        <v>220000</v>
      </c>
    </row>
    <row r="234" spans="1:3" s="20" customFormat="1" ht="39" x14ac:dyDescent="0.2">
      <c r="A234" s="22">
        <v>881000</v>
      </c>
      <c r="B234" s="7" t="s">
        <v>415</v>
      </c>
      <c r="C234" s="114">
        <f t="shared" si="40"/>
        <v>220000</v>
      </c>
    </row>
    <row r="235" spans="1:3" s="14" customFormat="1" ht="37.5" x14ac:dyDescent="0.2">
      <c r="A235" s="11">
        <v>881200</v>
      </c>
      <c r="B235" s="5" t="s">
        <v>415</v>
      </c>
      <c r="C235" s="113">
        <v>220000</v>
      </c>
    </row>
    <row r="236" spans="1:3" s="121" customFormat="1" x14ac:dyDescent="0.2">
      <c r="A236" s="23">
        <v>910000</v>
      </c>
      <c r="B236" s="284" t="s">
        <v>539</v>
      </c>
      <c r="C236" s="112">
        <f t="shared" ref="C236:C237" si="41">C237</f>
        <v>110000</v>
      </c>
    </row>
    <row r="237" spans="1:3" s="20" customFormat="1" ht="19.5" x14ac:dyDescent="0.2">
      <c r="A237" s="6">
        <v>911000</v>
      </c>
      <c r="B237" s="7" t="s">
        <v>381</v>
      </c>
      <c r="C237" s="114">
        <f t="shared" si="41"/>
        <v>110000</v>
      </c>
    </row>
    <row r="238" spans="1:3" s="14" customFormat="1" x14ac:dyDescent="0.2">
      <c r="A238" s="12">
        <v>911400</v>
      </c>
      <c r="B238" s="5" t="s">
        <v>441</v>
      </c>
      <c r="C238" s="113">
        <v>110000</v>
      </c>
    </row>
    <row r="239" spans="1:3" s="121" customFormat="1" x14ac:dyDescent="0.2">
      <c r="A239" s="23">
        <v>930000</v>
      </c>
      <c r="B239" s="123" t="s">
        <v>531</v>
      </c>
      <c r="C239" s="112">
        <f t="shared" ref="C239" si="42">C240+C242</f>
        <v>460000</v>
      </c>
    </row>
    <row r="240" spans="1:3" s="20" customFormat="1" ht="19.5" x14ac:dyDescent="0.2">
      <c r="A240" s="6">
        <v>931000</v>
      </c>
      <c r="B240" s="285" t="s">
        <v>524</v>
      </c>
      <c r="C240" s="114">
        <f t="shared" ref="C240" si="43">C241</f>
        <v>395000</v>
      </c>
    </row>
    <row r="241" spans="1:3" s="14" customFormat="1" x14ac:dyDescent="0.2">
      <c r="A241" s="12">
        <v>931100</v>
      </c>
      <c r="B241" s="5" t="s">
        <v>459</v>
      </c>
      <c r="C241" s="113">
        <v>395000</v>
      </c>
    </row>
    <row r="242" spans="1:3" s="20" customFormat="1" ht="19.5" x14ac:dyDescent="0.2">
      <c r="A242" s="22">
        <v>938000</v>
      </c>
      <c r="B242" s="7" t="s">
        <v>394</v>
      </c>
      <c r="C242" s="114">
        <f t="shared" ref="C242" si="44">C243</f>
        <v>65000</v>
      </c>
    </row>
    <row r="243" spans="1:3" s="14" customFormat="1" x14ac:dyDescent="0.2">
      <c r="A243" s="11">
        <v>938200</v>
      </c>
      <c r="B243" s="5" t="s">
        <v>463</v>
      </c>
      <c r="C243" s="113">
        <v>65000</v>
      </c>
    </row>
    <row r="244" spans="1:3" s="14" customFormat="1" ht="37.5" x14ac:dyDescent="0.2">
      <c r="A244" s="8" t="s">
        <v>1</v>
      </c>
      <c r="B244" s="3" t="s">
        <v>506</v>
      </c>
      <c r="C244" s="112">
        <v>200000</v>
      </c>
    </row>
    <row r="245" spans="1:3" s="14" customFormat="1" x14ac:dyDescent="0.2">
      <c r="A245" s="115"/>
      <c r="B245" s="116" t="s">
        <v>504</v>
      </c>
      <c r="C245" s="117">
        <f>+C223+C244+C230+C233+C236+C239</f>
        <v>3388000</v>
      </c>
    </row>
    <row r="246" spans="1:3" s="14" customFormat="1" x14ac:dyDescent="0.2">
      <c r="A246" s="111"/>
      <c r="B246" s="284"/>
      <c r="C246" s="112"/>
    </row>
    <row r="247" spans="1:3" s="14" customFormat="1" x14ac:dyDescent="0.2">
      <c r="A247" s="23"/>
      <c r="B247" s="284"/>
      <c r="C247" s="113"/>
    </row>
    <row r="248" spans="1:3" s="14" customFormat="1" ht="19.5" x14ac:dyDescent="0.2">
      <c r="A248" s="21" t="s">
        <v>600</v>
      </c>
      <c r="B248" s="19"/>
      <c r="C248" s="113"/>
    </row>
    <row r="249" spans="1:3" s="14" customFormat="1" ht="19.5" x14ac:dyDescent="0.2">
      <c r="A249" s="21" t="s">
        <v>513</v>
      </c>
      <c r="B249" s="19"/>
      <c r="C249" s="113"/>
    </row>
    <row r="250" spans="1:3" s="14" customFormat="1" ht="19.5" x14ac:dyDescent="0.2">
      <c r="A250" s="21" t="s">
        <v>540</v>
      </c>
      <c r="B250" s="19"/>
      <c r="C250" s="113"/>
    </row>
    <row r="251" spans="1:3" s="14" customFormat="1" ht="19.5" x14ac:dyDescent="0.2">
      <c r="A251" s="21" t="s">
        <v>598</v>
      </c>
      <c r="B251" s="19"/>
      <c r="C251" s="113"/>
    </row>
    <row r="252" spans="1:3" s="14" customFormat="1" x14ac:dyDescent="0.2">
      <c r="A252" s="21"/>
      <c r="B252" s="16"/>
      <c r="C252" s="112"/>
    </row>
    <row r="253" spans="1:3" s="121" customFormat="1" x14ac:dyDescent="0.2">
      <c r="A253" s="8">
        <v>720000</v>
      </c>
      <c r="B253" s="3" t="s">
        <v>351</v>
      </c>
      <c r="C253" s="112">
        <f t="shared" ref="C253" si="45">C254+C256+C258</f>
        <v>293800</v>
      </c>
    </row>
    <row r="254" spans="1:3" s="20" customFormat="1" ht="19.5" x14ac:dyDescent="0.2">
      <c r="A254" s="22">
        <v>721000</v>
      </c>
      <c r="B254" s="17" t="s">
        <v>345</v>
      </c>
      <c r="C254" s="114">
        <f t="shared" ref="C254" si="46">C255</f>
        <v>105800</v>
      </c>
    </row>
    <row r="255" spans="1:3" s="14" customFormat="1" x14ac:dyDescent="0.2">
      <c r="A255" s="13">
        <v>721200</v>
      </c>
      <c r="B255" s="5" t="s">
        <v>352</v>
      </c>
      <c r="C255" s="113">
        <v>105800</v>
      </c>
    </row>
    <row r="256" spans="1:3" s="14" customFormat="1" ht="19.5" x14ac:dyDescent="0.2">
      <c r="A256" s="22">
        <v>722000</v>
      </c>
      <c r="B256" s="17" t="s">
        <v>518</v>
      </c>
      <c r="C256" s="114">
        <f t="shared" ref="C256" si="47">C257</f>
        <v>118000</v>
      </c>
    </row>
    <row r="257" spans="1:3" s="14" customFormat="1" x14ac:dyDescent="0.2">
      <c r="A257" s="11">
        <v>722500</v>
      </c>
      <c r="B257" s="5" t="s">
        <v>356</v>
      </c>
      <c r="C257" s="113">
        <v>118000</v>
      </c>
    </row>
    <row r="258" spans="1:3" s="20" customFormat="1" ht="39" x14ac:dyDescent="0.2">
      <c r="A258" s="22">
        <v>728000</v>
      </c>
      <c r="B258" s="17" t="s">
        <v>371</v>
      </c>
      <c r="C258" s="114">
        <f t="shared" ref="C258" si="48">C259</f>
        <v>70000</v>
      </c>
    </row>
    <row r="259" spans="1:3" s="14" customFormat="1" x14ac:dyDescent="0.2">
      <c r="A259" s="11">
        <v>728200</v>
      </c>
      <c r="B259" s="138" t="s">
        <v>401</v>
      </c>
      <c r="C259" s="113">
        <v>70000</v>
      </c>
    </row>
    <row r="260" spans="1:3" s="121" customFormat="1" x14ac:dyDescent="0.2">
      <c r="A260" s="23">
        <v>810000</v>
      </c>
      <c r="B260" s="284" t="s">
        <v>522</v>
      </c>
      <c r="C260" s="112">
        <f t="shared" ref="C260:C261" si="49">C261</f>
        <v>250000</v>
      </c>
    </row>
    <row r="261" spans="1:3" s="14" customFormat="1" ht="19.5" x14ac:dyDescent="0.2">
      <c r="A261" s="22">
        <v>816000</v>
      </c>
      <c r="B261" s="7" t="s">
        <v>475</v>
      </c>
      <c r="C261" s="114">
        <f t="shared" si="49"/>
        <v>250000</v>
      </c>
    </row>
    <row r="262" spans="1:3" s="14" customFormat="1" x14ac:dyDescent="0.2">
      <c r="A262" s="11">
        <v>816100</v>
      </c>
      <c r="B262" s="5" t="s">
        <v>475</v>
      </c>
      <c r="C262" s="113">
        <v>250000</v>
      </c>
    </row>
    <row r="263" spans="1:3" s="121" customFormat="1" ht="37.5" x14ac:dyDescent="0.2">
      <c r="A263" s="23">
        <v>880000</v>
      </c>
      <c r="B263" s="10" t="s">
        <v>537</v>
      </c>
      <c r="C263" s="112">
        <f t="shared" ref="C263:C264" si="50">+C264</f>
        <v>60000</v>
      </c>
    </row>
    <row r="264" spans="1:3" s="14" customFormat="1" ht="39" x14ac:dyDescent="0.2">
      <c r="A264" s="22">
        <v>881000</v>
      </c>
      <c r="B264" s="7" t="s">
        <v>415</v>
      </c>
      <c r="C264" s="114">
        <f t="shared" si="50"/>
        <v>60000</v>
      </c>
    </row>
    <row r="265" spans="1:3" s="14" customFormat="1" ht="37.5" x14ac:dyDescent="0.2">
      <c r="A265" s="11">
        <v>881200</v>
      </c>
      <c r="B265" s="5" t="s">
        <v>415</v>
      </c>
      <c r="C265" s="113">
        <v>60000</v>
      </c>
    </row>
    <row r="266" spans="1:3" s="121" customFormat="1" x14ac:dyDescent="0.2">
      <c r="A266" s="23">
        <v>930000</v>
      </c>
      <c r="B266" s="123" t="s">
        <v>531</v>
      </c>
      <c r="C266" s="112">
        <f t="shared" ref="C266" si="51">C269+C267</f>
        <v>103500</v>
      </c>
    </row>
    <row r="267" spans="1:3" s="20" customFormat="1" ht="19.5" x14ac:dyDescent="0.2">
      <c r="A267" s="6">
        <v>931000</v>
      </c>
      <c r="B267" s="285" t="s">
        <v>524</v>
      </c>
      <c r="C267" s="114">
        <f t="shared" ref="C267" si="52">C268</f>
        <v>63500</v>
      </c>
    </row>
    <row r="268" spans="1:3" s="14" customFormat="1" x14ac:dyDescent="0.2">
      <c r="A268" s="12">
        <v>931100</v>
      </c>
      <c r="B268" s="5" t="s">
        <v>459</v>
      </c>
      <c r="C268" s="113">
        <v>63500</v>
      </c>
    </row>
    <row r="269" spans="1:3" s="14" customFormat="1" ht="19.5" x14ac:dyDescent="0.2">
      <c r="A269" s="22">
        <v>938000</v>
      </c>
      <c r="B269" s="7" t="s">
        <v>394</v>
      </c>
      <c r="C269" s="114">
        <f t="shared" ref="C269" si="53">C270</f>
        <v>40000</v>
      </c>
    </row>
    <row r="270" spans="1:3" s="14" customFormat="1" x14ac:dyDescent="0.2">
      <c r="A270" s="11">
        <v>938200</v>
      </c>
      <c r="B270" s="5" t="s">
        <v>463</v>
      </c>
      <c r="C270" s="113">
        <v>40000</v>
      </c>
    </row>
    <row r="271" spans="1:3" s="121" customFormat="1" ht="37.5" x14ac:dyDescent="0.2">
      <c r="A271" s="8" t="s">
        <v>1</v>
      </c>
      <c r="B271" s="3" t="s">
        <v>506</v>
      </c>
      <c r="C271" s="112">
        <v>100000</v>
      </c>
    </row>
    <row r="272" spans="1:3" s="14" customFormat="1" x14ac:dyDescent="0.2">
      <c r="A272" s="115"/>
      <c r="B272" s="116" t="s">
        <v>504</v>
      </c>
      <c r="C272" s="117">
        <f t="shared" ref="C272" si="54">C253+C260+C263+C266+C271</f>
        <v>807300</v>
      </c>
    </row>
    <row r="273" spans="1:3" s="14" customFormat="1" x14ac:dyDescent="0.2">
      <c r="A273" s="111"/>
      <c r="B273" s="284"/>
      <c r="C273" s="113"/>
    </row>
    <row r="274" spans="1:3" s="14" customFormat="1" x14ac:dyDescent="0.2">
      <c r="A274" s="23"/>
      <c r="B274" s="284"/>
      <c r="C274" s="113"/>
    </row>
    <row r="275" spans="1:3" s="14" customFormat="1" ht="19.5" x14ac:dyDescent="0.2">
      <c r="A275" s="21" t="s">
        <v>601</v>
      </c>
      <c r="B275" s="19"/>
      <c r="C275" s="113"/>
    </row>
    <row r="276" spans="1:3" s="14" customFormat="1" ht="19.5" x14ac:dyDescent="0.2">
      <c r="A276" s="21" t="s">
        <v>513</v>
      </c>
      <c r="B276" s="19"/>
      <c r="C276" s="113"/>
    </row>
    <row r="277" spans="1:3" s="14" customFormat="1" ht="19.5" x14ac:dyDescent="0.2">
      <c r="A277" s="21" t="s">
        <v>541</v>
      </c>
      <c r="B277" s="19"/>
      <c r="C277" s="113"/>
    </row>
    <row r="278" spans="1:3" s="14" customFormat="1" ht="19.5" x14ac:dyDescent="0.2">
      <c r="A278" s="21" t="s">
        <v>598</v>
      </c>
      <c r="B278" s="19"/>
      <c r="C278" s="113"/>
    </row>
    <row r="279" spans="1:3" s="14" customFormat="1" x14ac:dyDescent="0.2">
      <c r="A279" s="21"/>
      <c r="B279" s="16"/>
      <c r="C279" s="112"/>
    </row>
    <row r="280" spans="1:3" s="121" customFormat="1" x14ac:dyDescent="0.2">
      <c r="A280" s="8">
        <v>720000</v>
      </c>
      <c r="B280" s="3" t="s">
        <v>351</v>
      </c>
      <c r="C280" s="112">
        <f t="shared" ref="C280" si="55">+C283+C281</f>
        <v>165500</v>
      </c>
    </row>
    <row r="281" spans="1:3" s="20" customFormat="1" ht="19.5" x14ac:dyDescent="0.2">
      <c r="A281" s="22">
        <v>721000</v>
      </c>
      <c r="B281" s="17" t="s">
        <v>345</v>
      </c>
      <c r="C281" s="114">
        <f t="shared" ref="C281" si="56">C282</f>
        <v>15000</v>
      </c>
    </row>
    <row r="282" spans="1:3" s="14" customFormat="1" x14ac:dyDescent="0.2">
      <c r="A282" s="13">
        <v>721200</v>
      </c>
      <c r="B282" s="5" t="s">
        <v>352</v>
      </c>
      <c r="C282" s="113">
        <v>15000</v>
      </c>
    </row>
    <row r="283" spans="1:3" s="20" customFormat="1" ht="19.5" x14ac:dyDescent="0.2">
      <c r="A283" s="22">
        <v>722000</v>
      </c>
      <c r="B283" s="17" t="s">
        <v>518</v>
      </c>
      <c r="C283" s="114">
        <f t="shared" ref="C283" si="57">SUM(C284:C284)</f>
        <v>150500</v>
      </c>
    </row>
    <row r="284" spans="1:3" s="14" customFormat="1" x14ac:dyDescent="0.2">
      <c r="A284" s="11">
        <v>722500</v>
      </c>
      <c r="B284" s="5" t="s">
        <v>356</v>
      </c>
      <c r="C284" s="113">
        <v>150500</v>
      </c>
    </row>
    <row r="285" spans="1:3" s="121" customFormat="1" x14ac:dyDescent="0.2">
      <c r="A285" s="23">
        <v>810000</v>
      </c>
      <c r="B285" s="284" t="s">
        <v>522</v>
      </c>
      <c r="C285" s="112">
        <f t="shared" ref="C285:C286" si="58">C286</f>
        <v>383700</v>
      </c>
    </row>
    <row r="286" spans="1:3" s="20" customFormat="1" ht="19.5" x14ac:dyDescent="0.2">
      <c r="A286" s="22">
        <v>816000</v>
      </c>
      <c r="B286" s="7" t="s">
        <v>475</v>
      </c>
      <c r="C286" s="114">
        <f t="shared" si="58"/>
        <v>383700</v>
      </c>
    </row>
    <row r="287" spans="1:3" s="14" customFormat="1" x14ac:dyDescent="0.2">
      <c r="A287" s="11">
        <v>816100</v>
      </c>
      <c r="B287" s="5" t="s">
        <v>475</v>
      </c>
      <c r="C287" s="113">
        <v>383700</v>
      </c>
    </row>
    <row r="288" spans="1:3" s="121" customFormat="1" x14ac:dyDescent="0.2">
      <c r="A288" s="23">
        <v>930000</v>
      </c>
      <c r="B288" s="123" t="s">
        <v>531</v>
      </c>
      <c r="C288" s="112">
        <f t="shared" ref="C288" si="59">C289</f>
        <v>275000</v>
      </c>
    </row>
    <row r="289" spans="1:3" s="20" customFormat="1" ht="19.5" x14ac:dyDescent="0.2">
      <c r="A289" s="6">
        <v>931000</v>
      </c>
      <c r="B289" s="285" t="s">
        <v>524</v>
      </c>
      <c r="C289" s="114">
        <f t="shared" ref="C289" si="60">C290+C291</f>
        <v>275000</v>
      </c>
    </row>
    <row r="290" spans="1:3" s="14" customFormat="1" x14ac:dyDescent="0.2">
      <c r="A290" s="12">
        <v>931100</v>
      </c>
      <c r="B290" s="5" t="s">
        <v>459</v>
      </c>
      <c r="C290" s="113">
        <v>75000</v>
      </c>
    </row>
    <row r="291" spans="1:3" s="14" customFormat="1" x14ac:dyDescent="0.2">
      <c r="A291" s="11">
        <v>931900</v>
      </c>
      <c r="B291" s="5" t="s">
        <v>393</v>
      </c>
      <c r="C291" s="113">
        <v>200000</v>
      </c>
    </row>
    <row r="292" spans="1:3" s="121" customFormat="1" ht="37.5" x14ac:dyDescent="0.2">
      <c r="A292" s="8" t="s">
        <v>1</v>
      </c>
      <c r="B292" s="3" t="s">
        <v>506</v>
      </c>
      <c r="C292" s="112">
        <v>10000</v>
      </c>
    </row>
    <row r="293" spans="1:3" s="14" customFormat="1" x14ac:dyDescent="0.2">
      <c r="A293" s="115"/>
      <c r="B293" s="116" t="s">
        <v>504</v>
      </c>
      <c r="C293" s="117">
        <f t="shared" ref="C293" si="61">+C280+C285+C288+C292</f>
        <v>834200</v>
      </c>
    </row>
    <row r="294" spans="1:3" s="14" customFormat="1" x14ac:dyDescent="0.2">
      <c r="A294" s="111"/>
      <c r="B294" s="284"/>
      <c r="C294" s="113"/>
    </row>
    <row r="295" spans="1:3" s="14" customFormat="1" x14ac:dyDescent="0.2">
      <c r="A295" s="23"/>
      <c r="B295" s="284"/>
      <c r="C295" s="113"/>
    </row>
    <row r="296" spans="1:3" s="14" customFormat="1" ht="19.5" x14ac:dyDescent="0.2">
      <c r="A296" s="21" t="s">
        <v>602</v>
      </c>
      <c r="B296" s="19"/>
      <c r="C296" s="113"/>
    </row>
    <row r="297" spans="1:3" s="14" customFormat="1" ht="19.5" x14ac:dyDescent="0.2">
      <c r="A297" s="21" t="s">
        <v>513</v>
      </c>
      <c r="B297" s="19"/>
      <c r="C297" s="113"/>
    </row>
    <row r="298" spans="1:3" s="14" customFormat="1" ht="19.5" x14ac:dyDescent="0.2">
      <c r="A298" s="21" t="s">
        <v>542</v>
      </c>
      <c r="B298" s="19"/>
      <c r="C298" s="113"/>
    </row>
    <row r="299" spans="1:3" s="14" customFormat="1" ht="19.5" x14ac:dyDescent="0.2">
      <c r="A299" s="21" t="s">
        <v>598</v>
      </c>
      <c r="B299" s="19"/>
      <c r="C299" s="113"/>
    </row>
    <row r="300" spans="1:3" s="14" customFormat="1" x14ac:dyDescent="0.2">
      <c r="A300" s="21"/>
      <c r="B300" s="16"/>
      <c r="C300" s="112"/>
    </row>
    <row r="301" spans="1:3" s="121" customFormat="1" x14ac:dyDescent="0.2">
      <c r="A301" s="8">
        <v>720000</v>
      </c>
      <c r="B301" s="3" t="s">
        <v>351</v>
      </c>
      <c r="C301" s="112">
        <f t="shared" ref="C301" si="62">+C304+C302+C306</f>
        <v>211000</v>
      </c>
    </row>
    <row r="302" spans="1:3" s="20" customFormat="1" ht="19.5" x14ac:dyDescent="0.2">
      <c r="A302" s="22">
        <v>721000</v>
      </c>
      <c r="B302" s="17" t="s">
        <v>345</v>
      </c>
      <c r="C302" s="114">
        <f t="shared" ref="C302" si="63">C303</f>
        <v>140000</v>
      </c>
    </row>
    <row r="303" spans="1:3" s="14" customFormat="1" x14ac:dyDescent="0.2">
      <c r="A303" s="13">
        <v>721200</v>
      </c>
      <c r="B303" s="5" t="s">
        <v>352</v>
      </c>
      <c r="C303" s="113">
        <v>140000</v>
      </c>
    </row>
    <row r="304" spans="1:3" s="20" customFormat="1" ht="19.5" x14ac:dyDescent="0.2">
      <c r="A304" s="22">
        <v>722000</v>
      </c>
      <c r="B304" s="17" t="s">
        <v>518</v>
      </c>
      <c r="C304" s="114">
        <f t="shared" ref="C304" si="64">SUM(C305:C305)</f>
        <v>61000</v>
      </c>
    </row>
    <row r="305" spans="1:3" s="14" customFormat="1" x14ac:dyDescent="0.2">
      <c r="A305" s="11">
        <v>722500</v>
      </c>
      <c r="B305" s="5" t="s">
        <v>356</v>
      </c>
      <c r="C305" s="113">
        <v>61000</v>
      </c>
    </row>
    <row r="306" spans="1:3" s="20" customFormat="1" ht="39" x14ac:dyDescent="0.2">
      <c r="A306" s="122">
        <v>728000</v>
      </c>
      <c r="B306" s="7" t="s">
        <v>371</v>
      </c>
      <c r="C306" s="114">
        <f t="shared" ref="C306" si="65">C307</f>
        <v>10000</v>
      </c>
    </row>
    <row r="307" spans="1:3" s="14" customFormat="1" x14ac:dyDescent="0.2">
      <c r="A307" s="11">
        <v>728200</v>
      </c>
      <c r="B307" s="5" t="s">
        <v>401</v>
      </c>
      <c r="C307" s="113">
        <v>10000</v>
      </c>
    </row>
    <row r="308" spans="1:3" s="121" customFormat="1" x14ac:dyDescent="0.2">
      <c r="A308" s="23">
        <v>810000</v>
      </c>
      <c r="B308" s="284" t="s">
        <v>522</v>
      </c>
      <c r="C308" s="112">
        <f t="shared" ref="C308:C309" si="66">C309</f>
        <v>2000000</v>
      </c>
    </row>
    <row r="309" spans="1:3" s="20" customFormat="1" ht="19.5" x14ac:dyDescent="0.2">
      <c r="A309" s="22">
        <v>816000</v>
      </c>
      <c r="B309" s="7" t="s">
        <v>475</v>
      </c>
      <c r="C309" s="114">
        <f t="shared" si="66"/>
        <v>2000000</v>
      </c>
    </row>
    <row r="310" spans="1:3" s="14" customFormat="1" x14ac:dyDescent="0.2">
      <c r="A310" s="11">
        <v>816100</v>
      </c>
      <c r="B310" s="5" t="s">
        <v>475</v>
      </c>
      <c r="C310" s="113">
        <v>2000000</v>
      </c>
    </row>
    <row r="311" spans="1:3" s="121" customFormat="1" ht="37.5" x14ac:dyDescent="0.2">
      <c r="A311" s="23">
        <v>880000</v>
      </c>
      <c r="B311" s="10" t="s">
        <v>537</v>
      </c>
      <c r="C311" s="112">
        <f t="shared" ref="C311:C312" si="67">C312</f>
        <v>40000</v>
      </c>
    </row>
    <row r="312" spans="1:3" s="20" customFormat="1" ht="39" x14ac:dyDescent="0.2">
      <c r="A312" s="22">
        <v>881000</v>
      </c>
      <c r="B312" s="7" t="s">
        <v>415</v>
      </c>
      <c r="C312" s="114">
        <f t="shared" si="67"/>
        <v>40000</v>
      </c>
    </row>
    <row r="313" spans="1:3" s="14" customFormat="1" ht="37.5" x14ac:dyDescent="0.2">
      <c r="A313" s="11">
        <v>881200</v>
      </c>
      <c r="B313" s="5" t="s">
        <v>415</v>
      </c>
      <c r="C313" s="113">
        <v>40000</v>
      </c>
    </row>
    <row r="314" spans="1:3" s="121" customFormat="1" x14ac:dyDescent="0.2">
      <c r="A314" s="23">
        <v>930000</v>
      </c>
      <c r="B314" s="123" t="s">
        <v>531</v>
      </c>
      <c r="C314" s="112">
        <f t="shared" ref="C314" si="68">C315+C317</f>
        <v>383000</v>
      </c>
    </row>
    <row r="315" spans="1:3" s="20" customFormat="1" ht="19.5" x14ac:dyDescent="0.2">
      <c r="A315" s="6">
        <v>931000</v>
      </c>
      <c r="B315" s="285" t="s">
        <v>524</v>
      </c>
      <c r="C315" s="114">
        <f t="shared" ref="C315" si="69">C316</f>
        <v>375000</v>
      </c>
    </row>
    <row r="316" spans="1:3" s="14" customFormat="1" x14ac:dyDescent="0.2">
      <c r="A316" s="12">
        <v>931100</v>
      </c>
      <c r="B316" s="5" t="s">
        <v>459</v>
      </c>
      <c r="C316" s="113">
        <v>375000</v>
      </c>
    </row>
    <row r="317" spans="1:3" s="20" customFormat="1" ht="19.5" x14ac:dyDescent="0.2">
      <c r="A317" s="22">
        <v>938000</v>
      </c>
      <c r="B317" s="7" t="s">
        <v>394</v>
      </c>
      <c r="C317" s="114">
        <f t="shared" ref="C317" si="70">C318</f>
        <v>8000</v>
      </c>
    </row>
    <row r="318" spans="1:3" s="14" customFormat="1" x14ac:dyDescent="0.2">
      <c r="A318" s="11">
        <v>938200</v>
      </c>
      <c r="B318" s="5" t="s">
        <v>463</v>
      </c>
      <c r="C318" s="113">
        <v>8000</v>
      </c>
    </row>
    <row r="319" spans="1:3" s="14" customFormat="1" ht="37.5" x14ac:dyDescent="0.2">
      <c r="A319" s="8" t="s">
        <v>1</v>
      </c>
      <c r="B319" s="3" t="s">
        <v>506</v>
      </c>
      <c r="C319" s="112">
        <v>90000</v>
      </c>
    </row>
    <row r="320" spans="1:3" s="14" customFormat="1" x14ac:dyDescent="0.2">
      <c r="A320" s="115"/>
      <c r="B320" s="116" t="s">
        <v>504</v>
      </c>
      <c r="C320" s="117">
        <f t="shared" ref="C320" si="71">+C301+C319+C308+C311+C314</f>
        <v>2724000</v>
      </c>
    </row>
    <row r="321" spans="1:3" s="14" customFormat="1" x14ac:dyDescent="0.2">
      <c r="A321" s="111"/>
      <c r="B321" s="284"/>
      <c r="C321" s="112"/>
    </row>
    <row r="322" spans="1:3" s="14" customFormat="1" x14ac:dyDescent="0.2">
      <c r="A322" s="23"/>
      <c r="B322" s="284"/>
      <c r="C322" s="113"/>
    </row>
    <row r="323" spans="1:3" s="14" customFormat="1" ht="19.5" x14ac:dyDescent="0.2">
      <c r="A323" s="21" t="s">
        <v>603</v>
      </c>
      <c r="B323" s="19"/>
      <c r="C323" s="113"/>
    </row>
    <row r="324" spans="1:3" s="14" customFormat="1" ht="19.5" x14ac:dyDescent="0.2">
      <c r="A324" s="21" t="s">
        <v>513</v>
      </c>
      <c r="B324" s="19"/>
      <c r="C324" s="113"/>
    </row>
    <row r="325" spans="1:3" s="14" customFormat="1" ht="19.5" x14ac:dyDescent="0.2">
      <c r="A325" s="21" t="s">
        <v>543</v>
      </c>
      <c r="B325" s="19"/>
      <c r="C325" s="113"/>
    </row>
    <row r="326" spans="1:3" s="14" customFormat="1" ht="19.5" x14ac:dyDescent="0.2">
      <c r="A326" s="21" t="s">
        <v>598</v>
      </c>
      <c r="B326" s="19"/>
      <c r="C326" s="113"/>
    </row>
    <row r="327" spans="1:3" s="14" customFormat="1" x14ac:dyDescent="0.2">
      <c r="A327" s="21"/>
      <c r="B327" s="16"/>
      <c r="C327" s="112"/>
    </row>
    <row r="328" spans="1:3" s="121" customFormat="1" x14ac:dyDescent="0.2">
      <c r="A328" s="8">
        <v>720000</v>
      </c>
      <c r="B328" s="3" t="s">
        <v>351</v>
      </c>
      <c r="C328" s="112">
        <f t="shared" ref="C328" si="72">+C329+C331+C333</f>
        <v>55000</v>
      </c>
    </row>
    <row r="329" spans="1:3" s="14" customFormat="1" ht="19.5" x14ac:dyDescent="0.2">
      <c r="A329" s="22">
        <v>722000</v>
      </c>
      <c r="B329" s="17" t="s">
        <v>518</v>
      </c>
      <c r="C329" s="114">
        <f t="shared" ref="C329" si="73">SUM(C330:C330)</f>
        <v>15000</v>
      </c>
    </row>
    <row r="330" spans="1:3" s="14" customFormat="1" x14ac:dyDescent="0.2">
      <c r="A330" s="11">
        <v>722500</v>
      </c>
      <c r="B330" s="5" t="s">
        <v>356</v>
      </c>
      <c r="C330" s="113">
        <v>15000</v>
      </c>
    </row>
    <row r="331" spans="1:3" s="20" customFormat="1" ht="39" x14ac:dyDescent="0.2">
      <c r="A331" s="22">
        <v>728000</v>
      </c>
      <c r="B331" s="17" t="s">
        <v>371</v>
      </c>
      <c r="C331" s="114">
        <f t="shared" ref="C331" si="74">C332</f>
        <v>35000</v>
      </c>
    </row>
    <row r="332" spans="1:3" s="14" customFormat="1" x14ac:dyDescent="0.2">
      <c r="A332" s="11">
        <v>728200</v>
      </c>
      <c r="B332" s="5" t="s">
        <v>401</v>
      </c>
      <c r="C332" s="113">
        <f>20000+15000</f>
        <v>35000</v>
      </c>
    </row>
    <row r="333" spans="1:3" s="20" customFormat="1" ht="19.5" x14ac:dyDescent="0.2">
      <c r="A333" s="22">
        <v>729000</v>
      </c>
      <c r="B333" s="7" t="s">
        <v>347</v>
      </c>
      <c r="C333" s="114">
        <f t="shared" ref="C333" si="75">C334</f>
        <v>5000</v>
      </c>
    </row>
    <row r="334" spans="1:3" s="14" customFormat="1" x14ac:dyDescent="0.2">
      <c r="A334" s="11">
        <v>729100</v>
      </c>
      <c r="B334" s="5" t="s">
        <v>347</v>
      </c>
      <c r="C334" s="113">
        <v>5000</v>
      </c>
    </row>
    <row r="335" spans="1:3" s="121" customFormat="1" x14ac:dyDescent="0.2">
      <c r="A335" s="23">
        <v>810000</v>
      </c>
      <c r="B335" s="284" t="s">
        <v>522</v>
      </c>
      <c r="C335" s="112">
        <f t="shared" ref="C335:C336" si="76">C336</f>
        <v>200000</v>
      </c>
    </row>
    <row r="336" spans="1:3" s="20" customFormat="1" ht="19.5" x14ac:dyDescent="0.2">
      <c r="A336" s="22">
        <v>816000</v>
      </c>
      <c r="B336" s="7" t="s">
        <v>475</v>
      </c>
      <c r="C336" s="114">
        <f t="shared" si="76"/>
        <v>200000</v>
      </c>
    </row>
    <row r="337" spans="1:3" s="14" customFormat="1" x14ac:dyDescent="0.2">
      <c r="A337" s="11">
        <v>816100</v>
      </c>
      <c r="B337" s="5" t="s">
        <v>475</v>
      </c>
      <c r="C337" s="113">
        <v>200000</v>
      </c>
    </row>
    <row r="338" spans="1:3" s="121" customFormat="1" ht="37.5" x14ac:dyDescent="0.2">
      <c r="A338" s="23">
        <v>880000</v>
      </c>
      <c r="B338" s="10" t="s">
        <v>537</v>
      </c>
      <c r="C338" s="112">
        <f t="shared" ref="C338:C339" si="77">C339</f>
        <v>20000</v>
      </c>
    </row>
    <row r="339" spans="1:3" s="20" customFormat="1" ht="39" x14ac:dyDescent="0.2">
      <c r="A339" s="22">
        <v>881000</v>
      </c>
      <c r="B339" s="7" t="s">
        <v>415</v>
      </c>
      <c r="C339" s="114">
        <f t="shared" si="77"/>
        <v>20000</v>
      </c>
    </row>
    <row r="340" spans="1:3" s="14" customFormat="1" ht="37.5" x14ac:dyDescent="0.2">
      <c r="A340" s="11">
        <v>881200</v>
      </c>
      <c r="B340" s="5" t="s">
        <v>415</v>
      </c>
      <c r="C340" s="113">
        <v>20000</v>
      </c>
    </row>
    <row r="341" spans="1:3" s="121" customFormat="1" x14ac:dyDescent="0.2">
      <c r="A341" s="23">
        <v>930000</v>
      </c>
      <c r="B341" s="123" t="s">
        <v>531</v>
      </c>
      <c r="C341" s="112">
        <f t="shared" ref="C341" si="78">C342+C344</f>
        <v>65000</v>
      </c>
    </row>
    <row r="342" spans="1:3" s="20" customFormat="1" ht="19.5" x14ac:dyDescent="0.2">
      <c r="A342" s="6">
        <v>931000</v>
      </c>
      <c r="B342" s="285" t="s">
        <v>524</v>
      </c>
      <c r="C342" s="114">
        <f t="shared" ref="C342" si="79">C343</f>
        <v>60000</v>
      </c>
    </row>
    <row r="343" spans="1:3" s="14" customFormat="1" x14ac:dyDescent="0.2">
      <c r="A343" s="12">
        <v>931100</v>
      </c>
      <c r="B343" s="5" t="s">
        <v>459</v>
      </c>
      <c r="C343" s="113">
        <v>60000</v>
      </c>
    </row>
    <row r="344" spans="1:3" s="20" customFormat="1" ht="19.5" x14ac:dyDescent="0.2">
      <c r="A344" s="22">
        <v>938000</v>
      </c>
      <c r="B344" s="7" t="s">
        <v>394</v>
      </c>
      <c r="C344" s="114">
        <f t="shared" ref="C344" si="80">C345</f>
        <v>5000</v>
      </c>
    </row>
    <row r="345" spans="1:3" s="14" customFormat="1" x14ac:dyDescent="0.2">
      <c r="A345" s="11">
        <v>938200</v>
      </c>
      <c r="B345" s="5" t="s">
        <v>463</v>
      </c>
      <c r="C345" s="113">
        <v>5000</v>
      </c>
    </row>
    <row r="346" spans="1:3" s="121" customFormat="1" ht="37.5" x14ac:dyDescent="0.2">
      <c r="A346" s="8" t="s">
        <v>1</v>
      </c>
      <c r="B346" s="3" t="s">
        <v>506</v>
      </c>
      <c r="C346" s="112">
        <v>30000</v>
      </c>
    </row>
    <row r="347" spans="1:3" s="14" customFormat="1" x14ac:dyDescent="0.2">
      <c r="A347" s="115"/>
      <c r="B347" s="116" t="s">
        <v>504</v>
      </c>
      <c r="C347" s="117">
        <f t="shared" ref="C347" si="81">+C328+C335+C338+C341+C346</f>
        <v>370000</v>
      </c>
    </row>
    <row r="348" spans="1:3" s="14" customFormat="1" x14ac:dyDescent="0.2">
      <c r="A348" s="111"/>
      <c r="B348" s="284"/>
      <c r="C348" s="112"/>
    </row>
    <row r="349" spans="1:3" s="14" customFormat="1" x14ac:dyDescent="0.2">
      <c r="A349" s="23"/>
      <c r="B349" s="284"/>
      <c r="C349" s="113"/>
    </row>
    <row r="350" spans="1:3" s="14" customFormat="1" ht="19.5" x14ac:dyDescent="0.2">
      <c r="A350" s="21" t="s">
        <v>604</v>
      </c>
      <c r="B350" s="19"/>
      <c r="C350" s="113"/>
    </row>
    <row r="351" spans="1:3" s="14" customFormat="1" ht="19.5" x14ac:dyDescent="0.2">
      <c r="A351" s="21" t="s">
        <v>513</v>
      </c>
      <c r="B351" s="19"/>
      <c r="C351" s="113"/>
    </row>
    <row r="352" spans="1:3" s="14" customFormat="1" ht="19.5" x14ac:dyDescent="0.2">
      <c r="A352" s="21" t="s">
        <v>544</v>
      </c>
      <c r="B352" s="19"/>
      <c r="C352" s="113"/>
    </row>
    <row r="353" spans="1:3" s="14" customFormat="1" ht="19.5" x14ac:dyDescent="0.2">
      <c r="A353" s="21" t="s">
        <v>579</v>
      </c>
      <c r="B353" s="19"/>
      <c r="C353" s="113"/>
    </row>
    <row r="354" spans="1:3" s="14" customFormat="1" x14ac:dyDescent="0.2">
      <c r="A354" s="21"/>
      <c r="B354" s="16"/>
      <c r="C354" s="112"/>
    </row>
    <row r="355" spans="1:3" s="121" customFormat="1" x14ac:dyDescent="0.2">
      <c r="A355" s="23">
        <v>930000</v>
      </c>
      <c r="B355" s="123" t="s">
        <v>531</v>
      </c>
      <c r="C355" s="112">
        <f t="shared" ref="C355" si="82">+C356</f>
        <v>3500000</v>
      </c>
    </row>
    <row r="356" spans="1:3" s="14" customFormat="1" ht="19.5" x14ac:dyDescent="0.2">
      <c r="A356" s="6">
        <v>931000</v>
      </c>
      <c r="B356" s="285" t="s">
        <v>524</v>
      </c>
      <c r="C356" s="114">
        <f t="shared" ref="C356" si="83">SUM(C357:C357)</f>
        <v>3500000</v>
      </c>
    </row>
    <row r="357" spans="1:3" s="14" customFormat="1" x14ac:dyDescent="0.2">
      <c r="A357" s="12">
        <v>931200</v>
      </c>
      <c r="B357" s="5" t="s">
        <v>460</v>
      </c>
      <c r="C357" s="113">
        <v>3500000</v>
      </c>
    </row>
    <row r="358" spans="1:3" s="14" customFormat="1" ht="37.5" x14ac:dyDescent="0.2">
      <c r="A358" s="8" t="s">
        <v>1</v>
      </c>
      <c r="B358" s="3" t="s">
        <v>506</v>
      </c>
      <c r="C358" s="112">
        <v>3500000</v>
      </c>
    </row>
    <row r="359" spans="1:3" s="14" customFormat="1" x14ac:dyDescent="0.2">
      <c r="A359" s="115"/>
      <c r="B359" s="116" t="s">
        <v>504</v>
      </c>
      <c r="C359" s="117">
        <f t="shared" ref="C359" si="84">+C355+C358</f>
        <v>7000000</v>
      </c>
    </row>
    <row r="360" spans="1:3" s="14" customFormat="1" x14ac:dyDescent="0.2">
      <c r="A360" s="111"/>
      <c r="B360" s="284"/>
      <c r="C360" s="112"/>
    </row>
    <row r="361" spans="1:3" s="14" customFormat="1" x14ac:dyDescent="0.2">
      <c r="A361" s="23"/>
      <c r="B361" s="284"/>
      <c r="C361" s="113"/>
    </row>
    <row r="362" spans="1:3" s="14" customFormat="1" ht="19.5" x14ac:dyDescent="0.2">
      <c r="A362" s="21" t="s">
        <v>605</v>
      </c>
      <c r="B362" s="19"/>
      <c r="C362" s="113"/>
    </row>
    <row r="363" spans="1:3" s="14" customFormat="1" ht="19.5" x14ac:dyDescent="0.2">
      <c r="A363" s="21" t="s">
        <v>513</v>
      </c>
      <c r="B363" s="19"/>
      <c r="C363" s="113"/>
    </row>
    <row r="364" spans="1:3" s="14" customFormat="1" ht="19.5" x14ac:dyDescent="0.2">
      <c r="A364" s="21" t="s">
        <v>545</v>
      </c>
      <c r="B364" s="19"/>
      <c r="C364" s="113"/>
    </row>
    <row r="365" spans="1:3" s="14" customFormat="1" ht="19.5" x14ac:dyDescent="0.2">
      <c r="A365" s="21" t="s">
        <v>579</v>
      </c>
      <c r="B365" s="19"/>
      <c r="C365" s="113"/>
    </row>
    <row r="366" spans="1:3" s="14" customFormat="1" x14ac:dyDescent="0.2">
      <c r="A366" s="21"/>
      <c r="B366" s="16"/>
      <c r="C366" s="112"/>
    </row>
    <row r="367" spans="1:3" s="121" customFormat="1" x14ac:dyDescent="0.2">
      <c r="A367" s="23">
        <v>930000</v>
      </c>
      <c r="B367" s="123" t="s">
        <v>531</v>
      </c>
      <c r="C367" s="112">
        <f t="shared" ref="C367" si="85">+C368</f>
        <v>200000</v>
      </c>
    </row>
    <row r="368" spans="1:3" s="14" customFormat="1" ht="19.5" x14ac:dyDescent="0.2">
      <c r="A368" s="6">
        <v>931000</v>
      </c>
      <c r="B368" s="285" t="s">
        <v>524</v>
      </c>
      <c r="C368" s="114">
        <f t="shared" ref="C368" si="86">SUM(C369:C369)</f>
        <v>200000</v>
      </c>
    </row>
    <row r="369" spans="1:3" s="14" customFormat="1" x14ac:dyDescent="0.2">
      <c r="A369" s="12">
        <v>931200</v>
      </c>
      <c r="B369" s="5" t="s">
        <v>460</v>
      </c>
      <c r="C369" s="113">
        <v>200000</v>
      </c>
    </row>
    <row r="370" spans="1:3" s="14" customFormat="1" ht="37.5" x14ac:dyDescent="0.2">
      <c r="A370" s="8" t="s">
        <v>1</v>
      </c>
      <c r="B370" s="3" t="s">
        <v>506</v>
      </c>
      <c r="C370" s="112">
        <v>128000</v>
      </c>
    </row>
    <row r="371" spans="1:3" s="14" customFormat="1" x14ac:dyDescent="0.2">
      <c r="A371" s="115"/>
      <c r="B371" s="116" t="s">
        <v>504</v>
      </c>
      <c r="C371" s="117">
        <f t="shared" ref="C371" si="87">+C367+C370</f>
        <v>328000</v>
      </c>
    </row>
    <row r="372" spans="1:3" s="14" customFormat="1" x14ac:dyDescent="0.2">
      <c r="A372" s="111"/>
      <c r="B372" s="284"/>
      <c r="C372" s="112"/>
    </row>
    <row r="373" spans="1:3" s="14" customFormat="1" x14ac:dyDescent="0.2">
      <c r="A373" s="111"/>
      <c r="B373" s="284"/>
      <c r="C373" s="112"/>
    </row>
    <row r="374" spans="1:3" s="14" customFormat="1" ht="19.5" x14ac:dyDescent="0.2">
      <c r="A374" s="21" t="s">
        <v>606</v>
      </c>
      <c r="B374" s="19"/>
      <c r="C374" s="113"/>
    </row>
    <row r="375" spans="1:3" s="14" customFormat="1" ht="19.5" x14ac:dyDescent="0.2">
      <c r="A375" s="21" t="s">
        <v>513</v>
      </c>
      <c r="B375" s="19"/>
      <c r="C375" s="113"/>
    </row>
    <row r="376" spans="1:3" s="14" customFormat="1" ht="19.5" x14ac:dyDescent="0.2">
      <c r="A376" s="21" t="s">
        <v>546</v>
      </c>
      <c r="B376" s="19"/>
      <c r="C376" s="113"/>
    </row>
    <row r="377" spans="1:3" s="14" customFormat="1" ht="19.5" x14ac:dyDescent="0.2">
      <c r="A377" s="21" t="s">
        <v>579</v>
      </c>
      <c r="B377" s="19"/>
      <c r="C377" s="113"/>
    </row>
    <row r="378" spans="1:3" s="14" customFormat="1" x14ac:dyDescent="0.2">
      <c r="A378" s="21"/>
      <c r="B378" s="16"/>
      <c r="C378" s="112"/>
    </row>
    <row r="379" spans="1:3" s="121" customFormat="1" x14ac:dyDescent="0.2">
      <c r="A379" s="23">
        <v>930000</v>
      </c>
      <c r="B379" s="123" t="s">
        <v>531</v>
      </c>
      <c r="C379" s="112">
        <f t="shared" ref="C379" si="88">+C380</f>
        <v>1000000</v>
      </c>
    </row>
    <row r="380" spans="1:3" s="14" customFormat="1" ht="19.5" x14ac:dyDescent="0.2">
      <c r="A380" s="6">
        <v>931000</v>
      </c>
      <c r="B380" s="285" t="s">
        <v>524</v>
      </c>
      <c r="C380" s="114">
        <f t="shared" ref="C380" si="89">SUM(C381:C381)</f>
        <v>1000000</v>
      </c>
    </row>
    <row r="381" spans="1:3" s="14" customFormat="1" x14ac:dyDescent="0.2">
      <c r="A381" s="12">
        <v>931200</v>
      </c>
      <c r="B381" s="5" t="s">
        <v>460</v>
      </c>
      <c r="C381" s="113">
        <v>1000000</v>
      </c>
    </row>
    <row r="382" spans="1:3" s="121" customFormat="1" ht="37.5" x14ac:dyDescent="0.2">
      <c r="A382" s="8" t="s">
        <v>1</v>
      </c>
      <c r="B382" s="3" t="s">
        <v>506</v>
      </c>
      <c r="C382" s="112">
        <v>500000</v>
      </c>
    </row>
    <row r="383" spans="1:3" s="14" customFormat="1" x14ac:dyDescent="0.2">
      <c r="A383" s="115"/>
      <c r="B383" s="116" t="s">
        <v>504</v>
      </c>
      <c r="C383" s="117">
        <f t="shared" ref="C383" si="90">+C379+C382</f>
        <v>1500000</v>
      </c>
    </row>
    <row r="384" spans="1:3" s="14" customFormat="1" x14ac:dyDescent="0.2">
      <c r="A384" s="111"/>
      <c r="B384" s="284"/>
      <c r="C384" s="112"/>
    </row>
    <row r="385" spans="1:3" s="14" customFormat="1" x14ac:dyDescent="0.2">
      <c r="A385" s="23"/>
      <c r="B385" s="284"/>
      <c r="C385" s="113"/>
    </row>
    <row r="386" spans="1:3" s="14" customFormat="1" ht="19.5" x14ac:dyDescent="0.2">
      <c r="A386" s="21" t="s">
        <v>607</v>
      </c>
      <c r="B386" s="19"/>
      <c r="C386" s="113"/>
    </row>
    <row r="387" spans="1:3" s="14" customFormat="1" ht="19.5" x14ac:dyDescent="0.2">
      <c r="A387" s="21" t="s">
        <v>513</v>
      </c>
      <c r="B387" s="19"/>
      <c r="C387" s="113"/>
    </row>
    <row r="388" spans="1:3" s="14" customFormat="1" ht="19.5" x14ac:dyDescent="0.2">
      <c r="A388" s="21" t="s">
        <v>547</v>
      </c>
      <c r="B388" s="19"/>
      <c r="C388" s="113"/>
    </row>
    <row r="389" spans="1:3" s="14" customFormat="1" ht="19.5" x14ac:dyDescent="0.2">
      <c r="A389" s="21" t="s">
        <v>579</v>
      </c>
      <c r="B389" s="19"/>
      <c r="C389" s="113"/>
    </row>
    <row r="390" spans="1:3" s="14" customFormat="1" x14ac:dyDescent="0.2">
      <c r="A390" s="21"/>
      <c r="B390" s="16"/>
      <c r="C390" s="112"/>
    </row>
    <row r="391" spans="1:3" s="121" customFormat="1" x14ac:dyDescent="0.2">
      <c r="A391" s="23">
        <v>930000</v>
      </c>
      <c r="B391" s="123" t="s">
        <v>531</v>
      </c>
      <c r="C391" s="112">
        <f t="shared" ref="C391" si="91">+C392</f>
        <v>3000000</v>
      </c>
    </row>
    <row r="392" spans="1:3" s="14" customFormat="1" ht="19.5" x14ac:dyDescent="0.2">
      <c r="A392" s="6">
        <v>931000</v>
      </c>
      <c r="B392" s="285" t="s">
        <v>524</v>
      </c>
      <c r="C392" s="114">
        <f t="shared" ref="C392" si="92">SUM(C393:C393)</f>
        <v>3000000</v>
      </c>
    </row>
    <row r="393" spans="1:3" s="14" customFormat="1" x14ac:dyDescent="0.2">
      <c r="A393" s="12">
        <v>931200</v>
      </c>
      <c r="B393" s="5" t="s">
        <v>460</v>
      </c>
      <c r="C393" s="113">
        <v>3000000</v>
      </c>
    </row>
    <row r="394" spans="1:3" s="121" customFormat="1" ht="37.5" x14ac:dyDescent="0.2">
      <c r="A394" s="8" t="s">
        <v>1</v>
      </c>
      <c r="B394" s="3" t="s">
        <v>506</v>
      </c>
      <c r="C394" s="112">
        <v>3000000</v>
      </c>
    </row>
    <row r="395" spans="1:3" s="14" customFormat="1" x14ac:dyDescent="0.2">
      <c r="A395" s="115"/>
      <c r="B395" s="116" t="s">
        <v>504</v>
      </c>
      <c r="C395" s="117">
        <f t="shared" ref="C395" si="93">+C391+C394</f>
        <v>6000000</v>
      </c>
    </row>
    <row r="396" spans="1:3" s="14" customFormat="1" x14ac:dyDescent="0.2">
      <c r="A396" s="111"/>
      <c r="B396" s="284"/>
      <c r="C396" s="112"/>
    </row>
    <row r="397" spans="1:3" s="14" customFormat="1" x14ac:dyDescent="0.2">
      <c r="A397" s="23"/>
      <c r="B397" s="284"/>
      <c r="C397" s="113"/>
    </row>
    <row r="398" spans="1:3" s="14" customFormat="1" ht="19.5" x14ac:dyDescent="0.2">
      <c r="A398" s="21" t="s">
        <v>608</v>
      </c>
      <c r="B398" s="19"/>
      <c r="C398" s="113"/>
    </row>
    <row r="399" spans="1:3" s="14" customFormat="1" ht="19.5" x14ac:dyDescent="0.2">
      <c r="A399" s="21" t="s">
        <v>513</v>
      </c>
      <c r="B399" s="19"/>
      <c r="C399" s="113"/>
    </row>
    <row r="400" spans="1:3" s="14" customFormat="1" ht="19.5" x14ac:dyDescent="0.2">
      <c r="A400" s="21" t="s">
        <v>548</v>
      </c>
      <c r="B400" s="19"/>
      <c r="C400" s="113"/>
    </row>
    <row r="401" spans="1:3" s="14" customFormat="1" ht="19.5" x14ac:dyDescent="0.2">
      <c r="A401" s="21" t="s">
        <v>579</v>
      </c>
      <c r="B401" s="19"/>
      <c r="C401" s="113"/>
    </row>
    <row r="402" spans="1:3" s="14" customFormat="1" x14ac:dyDescent="0.2">
      <c r="A402" s="21"/>
      <c r="B402" s="16"/>
      <c r="C402" s="112"/>
    </row>
    <row r="403" spans="1:3" s="121" customFormat="1" x14ac:dyDescent="0.2">
      <c r="A403" s="23">
        <v>930000</v>
      </c>
      <c r="B403" s="123" t="s">
        <v>531</v>
      </c>
      <c r="C403" s="112">
        <f t="shared" ref="C403" si="94">+C404</f>
        <v>3000000</v>
      </c>
    </row>
    <row r="404" spans="1:3" s="14" customFormat="1" ht="19.5" x14ac:dyDescent="0.2">
      <c r="A404" s="6">
        <v>931000</v>
      </c>
      <c r="B404" s="285" t="s">
        <v>524</v>
      </c>
      <c r="C404" s="114">
        <f t="shared" ref="C404" si="95">SUM(C405:C405)</f>
        <v>3000000</v>
      </c>
    </row>
    <row r="405" spans="1:3" s="14" customFormat="1" x14ac:dyDescent="0.2">
      <c r="A405" s="12">
        <v>931200</v>
      </c>
      <c r="B405" s="5" t="s">
        <v>460</v>
      </c>
      <c r="C405" s="113">
        <v>3000000</v>
      </c>
    </row>
    <row r="406" spans="1:3" s="121" customFormat="1" ht="37.5" x14ac:dyDescent="0.2">
      <c r="A406" s="8" t="s">
        <v>1</v>
      </c>
      <c r="B406" s="3" t="s">
        <v>506</v>
      </c>
      <c r="C406" s="112">
        <v>3000000</v>
      </c>
    </row>
    <row r="407" spans="1:3" s="14" customFormat="1" x14ac:dyDescent="0.2">
      <c r="A407" s="115"/>
      <c r="B407" s="116" t="s">
        <v>504</v>
      </c>
      <c r="C407" s="117">
        <f t="shared" ref="C407" si="96">+C403+C406</f>
        <v>6000000</v>
      </c>
    </row>
    <row r="408" spans="1:3" s="14" customFormat="1" x14ac:dyDescent="0.2">
      <c r="A408" s="111"/>
      <c r="B408" s="284"/>
      <c r="C408" s="112"/>
    </row>
    <row r="409" spans="1:3" s="14" customFormat="1" x14ac:dyDescent="0.2">
      <c r="A409" s="23"/>
      <c r="B409" s="284"/>
      <c r="C409" s="113"/>
    </row>
    <row r="410" spans="1:3" s="14" customFormat="1" ht="19.5" x14ac:dyDescent="0.2">
      <c r="A410" s="21" t="s">
        <v>609</v>
      </c>
      <c r="B410" s="19"/>
      <c r="C410" s="113"/>
    </row>
    <row r="411" spans="1:3" s="14" customFormat="1" ht="19.5" x14ac:dyDescent="0.2">
      <c r="A411" s="21" t="s">
        <v>513</v>
      </c>
      <c r="B411" s="19"/>
      <c r="C411" s="113"/>
    </row>
    <row r="412" spans="1:3" s="14" customFormat="1" ht="19.5" x14ac:dyDescent="0.2">
      <c r="A412" s="21" t="s">
        <v>549</v>
      </c>
      <c r="B412" s="19"/>
      <c r="C412" s="113"/>
    </row>
    <row r="413" spans="1:3" s="14" customFormat="1" ht="19.5" x14ac:dyDescent="0.2">
      <c r="A413" s="21" t="s">
        <v>579</v>
      </c>
      <c r="B413" s="19"/>
      <c r="C413" s="113"/>
    </row>
    <row r="414" spans="1:3" s="14" customFormat="1" x14ac:dyDescent="0.2">
      <c r="A414" s="21"/>
      <c r="B414" s="16"/>
      <c r="C414" s="112"/>
    </row>
    <row r="415" spans="1:3" s="121" customFormat="1" x14ac:dyDescent="0.2">
      <c r="A415" s="23">
        <v>930000</v>
      </c>
      <c r="B415" s="123" t="s">
        <v>531</v>
      </c>
      <c r="C415" s="112">
        <f>+C416</f>
        <v>1500000</v>
      </c>
    </row>
    <row r="416" spans="1:3" s="14" customFormat="1" ht="19.5" x14ac:dyDescent="0.2">
      <c r="A416" s="6">
        <v>931000</v>
      </c>
      <c r="B416" s="285" t="s">
        <v>524</v>
      </c>
      <c r="C416" s="114">
        <f>SUM(C417:C417)</f>
        <v>1500000</v>
      </c>
    </row>
    <row r="417" spans="1:3" s="14" customFormat="1" x14ac:dyDescent="0.2">
      <c r="A417" s="12">
        <v>931200</v>
      </c>
      <c r="B417" s="5" t="s">
        <v>460</v>
      </c>
      <c r="C417" s="113">
        <v>1500000</v>
      </c>
    </row>
    <row r="418" spans="1:3" s="121" customFormat="1" ht="37.5" x14ac:dyDescent="0.2">
      <c r="A418" s="8" t="s">
        <v>1</v>
      </c>
      <c r="B418" s="3" t="s">
        <v>506</v>
      </c>
      <c r="C418" s="112">
        <v>1000000</v>
      </c>
    </row>
    <row r="419" spans="1:3" s="14" customFormat="1" x14ac:dyDescent="0.2">
      <c r="A419" s="115"/>
      <c r="B419" s="116" t="s">
        <v>504</v>
      </c>
      <c r="C419" s="117">
        <f>+C415+C418</f>
        <v>2500000</v>
      </c>
    </row>
    <row r="420" spans="1:3" s="14" customFormat="1" x14ac:dyDescent="0.2">
      <c r="A420" s="111"/>
      <c r="B420" s="284"/>
      <c r="C420" s="112"/>
    </row>
    <row r="421" spans="1:3" s="14" customFormat="1" x14ac:dyDescent="0.2">
      <c r="A421" s="23"/>
      <c r="B421" s="284"/>
      <c r="C421" s="113"/>
    </row>
    <row r="422" spans="1:3" s="14" customFormat="1" ht="19.5" x14ac:dyDescent="0.2">
      <c r="A422" s="21" t="s">
        <v>610</v>
      </c>
      <c r="B422" s="19"/>
      <c r="C422" s="113"/>
    </row>
    <row r="423" spans="1:3" s="14" customFormat="1" ht="19.5" x14ac:dyDescent="0.2">
      <c r="A423" s="21" t="s">
        <v>513</v>
      </c>
      <c r="B423" s="19"/>
      <c r="C423" s="113"/>
    </row>
    <row r="424" spans="1:3" s="14" customFormat="1" ht="19.5" x14ac:dyDescent="0.2">
      <c r="A424" s="21" t="s">
        <v>550</v>
      </c>
      <c r="B424" s="19"/>
      <c r="C424" s="113"/>
    </row>
    <row r="425" spans="1:3" s="14" customFormat="1" ht="19.5" x14ac:dyDescent="0.2">
      <c r="A425" s="21" t="s">
        <v>579</v>
      </c>
      <c r="B425" s="19"/>
      <c r="C425" s="113"/>
    </row>
    <row r="426" spans="1:3" s="14" customFormat="1" x14ac:dyDescent="0.2">
      <c r="A426" s="21"/>
      <c r="B426" s="16"/>
      <c r="C426" s="112"/>
    </row>
    <row r="427" spans="1:3" s="121" customFormat="1" x14ac:dyDescent="0.2">
      <c r="A427" s="23">
        <v>930000</v>
      </c>
      <c r="B427" s="123" t="s">
        <v>531</v>
      </c>
      <c r="C427" s="112">
        <f t="shared" ref="C427" si="97">+C428</f>
        <v>1000000</v>
      </c>
    </row>
    <row r="428" spans="1:3" s="14" customFormat="1" ht="19.5" x14ac:dyDescent="0.2">
      <c r="A428" s="6">
        <v>931000</v>
      </c>
      <c r="B428" s="285" t="s">
        <v>524</v>
      </c>
      <c r="C428" s="114">
        <f t="shared" ref="C428" si="98">SUM(C429:C429)</f>
        <v>1000000</v>
      </c>
    </row>
    <row r="429" spans="1:3" s="14" customFormat="1" x14ac:dyDescent="0.2">
      <c r="A429" s="12">
        <v>931200</v>
      </c>
      <c r="B429" s="5" t="s">
        <v>460</v>
      </c>
      <c r="C429" s="113">
        <v>1000000</v>
      </c>
    </row>
    <row r="430" spans="1:3" s="121" customFormat="1" ht="37.5" x14ac:dyDescent="0.2">
      <c r="A430" s="8" t="s">
        <v>1</v>
      </c>
      <c r="B430" s="3" t="s">
        <v>506</v>
      </c>
      <c r="C430" s="112">
        <v>1000000</v>
      </c>
    </row>
    <row r="431" spans="1:3" s="14" customFormat="1" x14ac:dyDescent="0.2">
      <c r="A431" s="115"/>
      <c r="B431" s="116" t="s">
        <v>504</v>
      </c>
      <c r="C431" s="117">
        <f t="shared" ref="C431" si="99">+C427+C430</f>
        <v>2000000</v>
      </c>
    </row>
    <row r="432" spans="1:3" s="14" customFormat="1" x14ac:dyDescent="0.2">
      <c r="A432" s="111"/>
      <c r="B432" s="284"/>
      <c r="C432" s="112"/>
    </row>
    <row r="433" spans="1:3" s="14" customFormat="1" x14ac:dyDescent="0.2">
      <c r="A433" s="23"/>
      <c r="B433" s="284"/>
      <c r="C433" s="113"/>
    </row>
    <row r="434" spans="1:3" s="14" customFormat="1" ht="19.5" x14ac:dyDescent="0.2">
      <c r="A434" s="21" t="s">
        <v>611</v>
      </c>
      <c r="B434" s="19"/>
      <c r="C434" s="113"/>
    </row>
    <row r="435" spans="1:3" s="14" customFormat="1" ht="19.5" x14ac:dyDescent="0.2">
      <c r="A435" s="21" t="s">
        <v>513</v>
      </c>
      <c r="B435" s="19"/>
      <c r="C435" s="113"/>
    </row>
    <row r="436" spans="1:3" s="14" customFormat="1" ht="19.5" x14ac:dyDescent="0.2">
      <c r="A436" s="21" t="s">
        <v>551</v>
      </c>
      <c r="B436" s="19"/>
      <c r="C436" s="113"/>
    </row>
    <row r="437" spans="1:3" s="14" customFormat="1" ht="19.5" x14ac:dyDescent="0.2">
      <c r="A437" s="21" t="s">
        <v>579</v>
      </c>
      <c r="B437" s="19"/>
      <c r="C437" s="113"/>
    </row>
    <row r="438" spans="1:3" s="14" customFormat="1" x14ac:dyDescent="0.2">
      <c r="A438" s="21"/>
      <c r="B438" s="16"/>
      <c r="C438" s="112"/>
    </row>
    <row r="439" spans="1:3" s="121" customFormat="1" x14ac:dyDescent="0.2">
      <c r="A439" s="23">
        <v>930000</v>
      </c>
      <c r="B439" s="123" t="s">
        <v>531</v>
      </c>
      <c r="C439" s="112">
        <f t="shared" ref="C439" si="100">+C440</f>
        <v>3500000</v>
      </c>
    </row>
    <row r="440" spans="1:3" s="14" customFormat="1" ht="19.5" x14ac:dyDescent="0.2">
      <c r="A440" s="6">
        <v>931000</v>
      </c>
      <c r="B440" s="285" t="s">
        <v>524</v>
      </c>
      <c r="C440" s="114">
        <f t="shared" ref="C440" si="101">SUM(C441:C441)</f>
        <v>3500000</v>
      </c>
    </row>
    <row r="441" spans="1:3" s="14" customFormat="1" x14ac:dyDescent="0.2">
      <c r="A441" s="12">
        <v>931200</v>
      </c>
      <c r="B441" s="5" t="s">
        <v>460</v>
      </c>
      <c r="C441" s="113">
        <v>3500000</v>
      </c>
    </row>
    <row r="442" spans="1:3" s="121" customFormat="1" ht="37.5" x14ac:dyDescent="0.2">
      <c r="A442" s="8" t="s">
        <v>1</v>
      </c>
      <c r="B442" s="3" t="s">
        <v>506</v>
      </c>
      <c r="C442" s="112">
        <v>4500000</v>
      </c>
    </row>
    <row r="443" spans="1:3" s="14" customFormat="1" x14ac:dyDescent="0.2">
      <c r="A443" s="115"/>
      <c r="B443" s="116" t="s">
        <v>504</v>
      </c>
      <c r="C443" s="117">
        <f t="shared" ref="C443" si="102">+C439+C442</f>
        <v>8000000</v>
      </c>
    </row>
    <row r="444" spans="1:3" s="14" customFormat="1" x14ac:dyDescent="0.2">
      <c r="A444" s="111"/>
      <c r="B444" s="284"/>
      <c r="C444" s="112"/>
    </row>
    <row r="445" spans="1:3" s="14" customFormat="1" x14ac:dyDescent="0.2">
      <c r="A445" s="23"/>
      <c r="B445" s="284"/>
      <c r="C445" s="113"/>
    </row>
    <row r="446" spans="1:3" s="14" customFormat="1" ht="19.5" x14ac:dyDescent="0.2">
      <c r="A446" s="21" t="s">
        <v>612</v>
      </c>
      <c r="B446" s="19"/>
      <c r="C446" s="113"/>
    </row>
    <row r="447" spans="1:3" s="14" customFormat="1" ht="19.5" x14ac:dyDescent="0.2">
      <c r="A447" s="21" t="s">
        <v>513</v>
      </c>
      <c r="B447" s="19"/>
      <c r="C447" s="113"/>
    </row>
    <row r="448" spans="1:3" s="14" customFormat="1" ht="19.5" x14ac:dyDescent="0.2">
      <c r="A448" s="21" t="s">
        <v>552</v>
      </c>
      <c r="B448" s="19"/>
      <c r="C448" s="113"/>
    </row>
    <row r="449" spans="1:3" s="14" customFormat="1" ht="19.5" x14ac:dyDescent="0.2">
      <c r="A449" s="21" t="s">
        <v>579</v>
      </c>
      <c r="B449" s="19"/>
      <c r="C449" s="113"/>
    </row>
    <row r="450" spans="1:3" s="14" customFormat="1" x14ac:dyDescent="0.2">
      <c r="A450" s="21"/>
      <c r="B450" s="16"/>
      <c r="C450" s="112"/>
    </row>
    <row r="451" spans="1:3" s="121" customFormat="1" x14ac:dyDescent="0.2">
      <c r="A451" s="23">
        <v>930000</v>
      </c>
      <c r="B451" s="123" t="s">
        <v>531</v>
      </c>
      <c r="C451" s="112">
        <f>+C452</f>
        <v>500000</v>
      </c>
    </row>
    <row r="452" spans="1:3" s="14" customFormat="1" ht="19.5" x14ac:dyDescent="0.2">
      <c r="A452" s="6">
        <v>931000</v>
      </c>
      <c r="B452" s="285" t="s">
        <v>524</v>
      </c>
      <c r="C452" s="114">
        <f>SUM(C453:C453)</f>
        <v>500000</v>
      </c>
    </row>
    <row r="453" spans="1:3" s="14" customFormat="1" x14ac:dyDescent="0.2">
      <c r="A453" s="12">
        <v>931200</v>
      </c>
      <c r="B453" s="5" t="s">
        <v>460</v>
      </c>
      <c r="C453" s="113">
        <v>500000</v>
      </c>
    </row>
    <row r="454" spans="1:3" s="121" customFormat="1" ht="37.5" x14ac:dyDescent="0.2">
      <c r="A454" s="8" t="s">
        <v>1</v>
      </c>
      <c r="B454" s="3" t="s">
        <v>506</v>
      </c>
      <c r="C454" s="112">
        <v>500000</v>
      </c>
    </row>
    <row r="455" spans="1:3" s="14" customFormat="1" x14ac:dyDescent="0.2">
      <c r="A455" s="115"/>
      <c r="B455" s="116" t="s">
        <v>504</v>
      </c>
      <c r="C455" s="117">
        <f>+C451+C454</f>
        <v>1000000</v>
      </c>
    </row>
    <row r="456" spans="1:3" s="14" customFormat="1" x14ac:dyDescent="0.2">
      <c r="A456" s="111"/>
      <c r="B456" s="284"/>
      <c r="C456" s="112"/>
    </row>
    <row r="457" spans="1:3" s="14" customFormat="1" x14ac:dyDescent="0.2">
      <c r="A457" s="23"/>
      <c r="B457" s="284"/>
      <c r="C457" s="113"/>
    </row>
    <row r="458" spans="1:3" s="14" customFormat="1" ht="19.5" x14ac:dyDescent="0.2">
      <c r="A458" s="21" t="s">
        <v>613</v>
      </c>
      <c r="B458" s="19"/>
      <c r="C458" s="113"/>
    </row>
    <row r="459" spans="1:3" s="14" customFormat="1" ht="19.5" x14ac:dyDescent="0.2">
      <c r="A459" s="21" t="s">
        <v>513</v>
      </c>
      <c r="B459" s="19"/>
      <c r="C459" s="113"/>
    </row>
    <row r="460" spans="1:3" s="14" customFormat="1" ht="19.5" x14ac:dyDescent="0.2">
      <c r="A460" s="21" t="s">
        <v>553</v>
      </c>
      <c r="B460" s="19"/>
      <c r="C460" s="113"/>
    </row>
    <row r="461" spans="1:3" s="14" customFormat="1" ht="19.5" x14ac:dyDescent="0.2">
      <c r="A461" s="21" t="s">
        <v>579</v>
      </c>
      <c r="B461" s="19"/>
      <c r="C461" s="113"/>
    </row>
    <row r="462" spans="1:3" s="14" customFormat="1" x14ac:dyDescent="0.2">
      <c r="A462" s="21"/>
      <c r="B462" s="16"/>
      <c r="C462" s="112"/>
    </row>
    <row r="463" spans="1:3" s="121" customFormat="1" x14ac:dyDescent="0.2">
      <c r="A463" s="23">
        <v>930000</v>
      </c>
      <c r="B463" s="123" t="s">
        <v>531</v>
      </c>
      <c r="C463" s="112">
        <f t="shared" ref="C463" si="103">+C464</f>
        <v>600000</v>
      </c>
    </row>
    <row r="464" spans="1:3" s="14" customFormat="1" ht="19.5" x14ac:dyDescent="0.2">
      <c r="A464" s="6">
        <v>931000</v>
      </c>
      <c r="B464" s="285" t="s">
        <v>524</v>
      </c>
      <c r="C464" s="114">
        <f t="shared" ref="C464" si="104">SUM(C465:C465)</f>
        <v>600000</v>
      </c>
    </row>
    <row r="465" spans="1:3" s="14" customFormat="1" x14ac:dyDescent="0.2">
      <c r="A465" s="12">
        <v>931200</v>
      </c>
      <c r="B465" s="5" t="s">
        <v>460</v>
      </c>
      <c r="C465" s="113">
        <v>600000</v>
      </c>
    </row>
    <row r="466" spans="1:3" s="14" customFormat="1" ht="37.5" x14ac:dyDescent="0.2">
      <c r="A466" s="8" t="s">
        <v>1</v>
      </c>
      <c r="B466" s="3" t="s">
        <v>506</v>
      </c>
      <c r="C466" s="112">
        <v>500000</v>
      </c>
    </row>
    <row r="467" spans="1:3" s="14" customFormat="1" x14ac:dyDescent="0.2">
      <c r="A467" s="115"/>
      <c r="B467" s="116" t="s">
        <v>504</v>
      </c>
      <c r="C467" s="117">
        <f t="shared" ref="C467" si="105">+C463+C466</f>
        <v>1100000</v>
      </c>
    </row>
    <row r="468" spans="1:3" s="14" customFormat="1" x14ac:dyDescent="0.2">
      <c r="A468" s="111"/>
      <c r="B468" s="284"/>
      <c r="C468" s="112"/>
    </row>
    <row r="469" spans="1:3" s="14" customFormat="1" x14ac:dyDescent="0.2">
      <c r="A469" s="23"/>
      <c r="B469" s="284"/>
      <c r="C469" s="113"/>
    </row>
    <row r="470" spans="1:3" s="14" customFormat="1" ht="19.5" x14ac:dyDescent="0.2">
      <c r="A470" s="21" t="s">
        <v>614</v>
      </c>
      <c r="B470" s="19"/>
      <c r="C470" s="113"/>
    </row>
    <row r="471" spans="1:3" s="14" customFormat="1" ht="19.5" x14ac:dyDescent="0.2">
      <c r="A471" s="21" t="s">
        <v>513</v>
      </c>
      <c r="B471" s="19"/>
      <c r="C471" s="113"/>
    </row>
    <row r="472" spans="1:3" s="14" customFormat="1" ht="19.5" x14ac:dyDescent="0.2">
      <c r="A472" s="21" t="s">
        <v>554</v>
      </c>
      <c r="B472" s="19"/>
      <c r="C472" s="113"/>
    </row>
    <row r="473" spans="1:3" s="14" customFormat="1" ht="19.5" x14ac:dyDescent="0.2">
      <c r="A473" s="21" t="s">
        <v>579</v>
      </c>
      <c r="B473" s="19"/>
      <c r="C473" s="113"/>
    </row>
    <row r="474" spans="1:3" s="14" customFormat="1" x14ac:dyDescent="0.2">
      <c r="A474" s="21"/>
      <c r="B474" s="16"/>
      <c r="C474" s="112"/>
    </row>
    <row r="475" spans="1:3" s="121" customFormat="1" x14ac:dyDescent="0.2">
      <c r="A475" s="23">
        <v>930000</v>
      </c>
      <c r="B475" s="123" t="s">
        <v>531</v>
      </c>
      <c r="C475" s="112">
        <f t="shared" ref="C475:C476" si="106">C476</f>
        <v>90000</v>
      </c>
    </row>
    <row r="476" spans="1:3" s="14" customFormat="1" ht="19.5" x14ac:dyDescent="0.2">
      <c r="A476" s="6">
        <v>931000</v>
      </c>
      <c r="B476" s="285" t="s">
        <v>524</v>
      </c>
      <c r="C476" s="114">
        <f t="shared" si="106"/>
        <v>90000</v>
      </c>
    </row>
    <row r="477" spans="1:3" s="14" customFormat="1" x14ac:dyDescent="0.2">
      <c r="A477" s="12">
        <v>931200</v>
      </c>
      <c r="B477" s="5" t="s">
        <v>460</v>
      </c>
      <c r="C477" s="113">
        <v>90000</v>
      </c>
    </row>
    <row r="478" spans="1:3" s="121" customFormat="1" ht="37.5" x14ac:dyDescent="0.2">
      <c r="A478" s="8" t="s">
        <v>1</v>
      </c>
      <c r="B478" s="3" t="s">
        <v>506</v>
      </c>
      <c r="C478" s="112">
        <v>70000</v>
      </c>
    </row>
    <row r="479" spans="1:3" s="14" customFormat="1" x14ac:dyDescent="0.2">
      <c r="A479" s="115"/>
      <c r="B479" s="116" t="s">
        <v>504</v>
      </c>
      <c r="C479" s="117">
        <f t="shared" ref="C479" si="107">+C475+C478</f>
        <v>160000</v>
      </c>
    </row>
    <row r="480" spans="1:3" s="14" customFormat="1" x14ac:dyDescent="0.2">
      <c r="A480" s="111"/>
      <c r="B480" s="284"/>
      <c r="C480" s="112"/>
    </row>
    <row r="481" spans="1:3" s="14" customFormat="1" x14ac:dyDescent="0.2">
      <c r="A481" s="23"/>
      <c r="B481" s="284"/>
      <c r="C481" s="113"/>
    </row>
    <row r="482" spans="1:3" s="14" customFormat="1" ht="19.5" x14ac:dyDescent="0.2">
      <c r="A482" s="21" t="s">
        <v>615</v>
      </c>
      <c r="B482" s="19"/>
      <c r="C482" s="113"/>
    </row>
    <row r="483" spans="1:3" s="14" customFormat="1" ht="19.5" x14ac:dyDescent="0.2">
      <c r="A483" s="21" t="s">
        <v>513</v>
      </c>
      <c r="B483" s="19"/>
      <c r="C483" s="113"/>
    </row>
    <row r="484" spans="1:3" s="14" customFormat="1" ht="19.5" x14ac:dyDescent="0.2">
      <c r="A484" s="21" t="s">
        <v>555</v>
      </c>
      <c r="B484" s="19"/>
      <c r="C484" s="113"/>
    </row>
    <row r="485" spans="1:3" s="14" customFormat="1" ht="19.5" x14ac:dyDescent="0.2">
      <c r="A485" s="21" t="s">
        <v>579</v>
      </c>
      <c r="B485" s="19"/>
      <c r="C485" s="113"/>
    </row>
    <row r="486" spans="1:3" s="14" customFormat="1" x14ac:dyDescent="0.2">
      <c r="A486" s="21"/>
      <c r="B486" s="16"/>
      <c r="C486" s="112"/>
    </row>
    <row r="487" spans="1:3" s="121" customFormat="1" x14ac:dyDescent="0.2">
      <c r="A487" s="23">
        <v>930000</v>
      </c>
      <c r="B487" s="123" t="s">
        <v>531</v>
      </c>
      <c r="C487" s="112">
        <f t="shared" ref="C487" si="108">+C488</f>
        <v>1000000</v>
      </c>
    </row>
    <row r="488" spans="1:3" s="14" customFormat="1" ht="19.5" x14ac:dyDescent="0.2">
      <c r="A488" s="6">
        <v>931000</v>
      </c>
      <c r="B488" s="285" t="s">
        <v>524</v>
      </c>
      <c r="C488" s="114">
        <f t="shared" ref="C488" si="109">SUM(C489:C489)</f>
        <v>1000000</v>
      </c>
    </row>
    <row r="489" spans="1:3" s="14" customFormat="1" x14ac:dyDescent="0.2">
      <c r="A489" s="12">
        <v>931200</v>
      </c>
      <c r="B489" s="5" t="s">
        <v>460</v>
      </c>
      <c r="C489" s="113">
        <v>1000000</v>
      </c>
    </row>
    <row r="490" spans="1:3" s="14" customFormat="1" ht="37.5" x14ac:dyDescent="0.2">
      <c r="A490" s="8" t="s">
        <v>1</v>
      </c>
      <c r="B490" s="3" t="s">
        <v>506</v>
      </c>
      <c r="C490" s="112">
        <v>1000000</v>
      </c>
    </row>
    <row r="491" spans="1:3" s="14" customFormat="1" x14ac:dyDescent="0.2">
      <c r="A491" s="115"/>
      <c r="B491" s="116" t="s">
        <v>504</v>
      </c>
      <c r="C491" s="117">
        <f t="shared" ref="C491" si="110">+C487+C490</f>
        <v>2000000</v>
      </c>
    </row>
    <row r="492" spans="1:3" s="14" customFormat="1" x14ac:dyDescent="0.2">
      <c r="A492" s="111"/>
      <c r="B492" s="284"/>
      <c r="C492" s="112"/>
    </row>
    <row r="493" spans="1:3" s="14" customFormat="1" x14ac:dyDescent="0.2">
      <c r="A493" s="23"/>
      <c r="B493" s="284"/>
      <c r="C493" s="113"/>
    </row>
    <row r="494" spans="1:3" s="14" customFormat="1" ht="19.5" x14ac:dyDescent="0.2">
      <c r="A494" s="21" t="s">
        <v>616</v>
      </c>
      <c r="B494" s="19"/>
      <c r="C494" s="113"/>
    </row>
    <row r="495" spans="1:3" s="14" customFormat="1" ht="19.5" x14ac:dyDescent="0.2">
      <c r="A495" s="21" t="s">
        <v>513</v>
      </c>
      <c r="B495" s="19"/>
      <c r="C495" s="113"/>
    </row>
    <row r="496" spans="1:3" s="14" customFormat="1" ht="19.5" x14ac:dyDescent="0.2">
      <c r="A496" s="21" t="s">
        <v>556</v>
      </c>
      <c r="B496" s="19"/>
      <c r="C496" s="113"/>
    </row>
    <row r="497" spans="1:3" s="14" customFormat="1" ht="19.5" x14ac:dyDescent="0.2">
      <c r="A497" s="21" t="s">
        <v>579</v>
      </c>
      <c r="B497" s="19"/>
      <c r="C497" s="113"/>
    </row>
    <row r="498" spans="1:3" s="14" customFormat="1" x14ac:dyDescent="0.2">
      <c r="A498" s="21"/>
      <c r="B498" s="16"/>
      <c r="C498" s="112"/>
    </row>
    <row r="499" spans="1:3" s="121" customFormat="1" x14ac:dyDescent="0.2">
      <c r="A499" s="23">
        <v>930000</v>
      </c>
      <c r="B499" s="123" t="s">
        <v>531</v>
      </c>
      <c r="C499" s="112">
        <f>+C500</f>
        <v>200000</v>
      </c>
    </row>
    <row r="500" spans="1:3" s="14" customFormat="1" ht="19.5" x14ac:dyDescent="0.2">
      <c r="A500" s="6">
        <v>931000</v>
      </c>
      <c r="B500" s="285" t="s">
        <v>524</v>
      </c>
      <c r="C500" s="114">
        <f t="shared" ref="C500" si="111">SUM(C501:C501)</f>
        <v>200000</v>
      </c>
    </row>
    <row r="501" spans="1:3" s="14" customFormat="1" x14ac:dyDescent="0.2">
      <c r="A501" s="12">
        <v>931200</v>
      </c>
      <c r="B501" s="5" t="s">
        <v>460</v>
      </c>
      <c r="C501" s="113">
        <v>200000</v>
      </c>
    </row>
    <row r="502" spans="1:3" s="121" customFormat="1" ht="37.5" x14ac:dyDescent="0.2">
      <c r="A502" s="8" t="s">
        <v>1</v>
      </c>
      <c r="B502" s="3" t="s">
        <v>506</v>
      </c>
      <c r="C502" s="112">
        <v>100000</v>
      </c>
    </row>
    <row r="503" spans="1:3" s="14" customFormat="1" x14ac:dyDescent="0.2">
      <c r="A503" s="115"/>
      <c r="B503" s="116" t="s">
        <v>504</v>
      </c>
      <c r="C503" s="117">
        <f t="shared" ref="C503" si="112">+C499+C502</f>
        <v>300000</v>
      </c>
    </row>
    <row r="504" spans="1:3" s="14" customFormat="1" x14ac:dyDescent="0.2">
      <c r="A504" s="111"/>
      <c r="B504" s="284"/>
      <c r="C504" s="112"/>
    </row>
    <row r="505" spans="1:3" s="14" customFormat="1" x14ac:dyDescent="0.2">
      <c r="A505" s="23"/>
      <c r="B505" s="284"/>
      <c r="C505" s="113"/>
    </row>
    <row r="506" spans="1:3" s="14" customFormat="1" ht="19.5" x14ac:dyDescent="0.2">
      <c r="A506" s="21" t="s">
        <v>617</v>
      </c>
      <c r="B506" s="19"/>
      <c r="C506" s="113"/>
    </row>
    <row r="507" spans="1:3" s="14" customFormat="1" ht="19.5" x14ac:dyDescent="0.2">
      <c r="A507" s="21" t="s">
        <v>513</v>
      </c>
      <c r="B507" s="19"/>
      <c r="C507" s="113"/>
    </row>
    <row r="508" spans="1:3" s="14" customFormat="1" ht="19.5" x14ac:dyDescent="0.2">
      <c r="A508" s="21" t="s">
        <v>557</v>
      </c>
      <c r="B508" s="19"/>
      <c r="C508" s="113"/>
    </row>
    <row r="509" spans="1:3" s="14" customFormat="1" ht="19.5" x14ac:dyDescent="0.2">
      <c r="A509" s="21" t="s">
        <v>579</v>
      </c>
      <c r="B509" s="19"/>
      <c r="C509" s="113"/>
    </row>
    <row r="510" spans="1:3" s="14" customFormat="1" x14ac:dyDescent="0.2">
      <c r="A510" s="21"/>
      <c r="B510" s="16"/>
      <c r="C510" s="112"/>
    </row>
    <row r="511" spans="1:3" s="121" customFormat="1" x14ac:dyDescent="0.2">
      <c r="A511" s="23">
        <v>930000</v>
      </c>
      <c r="B511" s="123" t="s">
        <v>531</v>
      </c>
      <c r="C511" s="112">
        <f t="shared" ref="C511" si="113">+C512</f>
        <v>168500</v>
      </c>
    </row>
    <row r="512" spans="1:3" s="14" customFormat="1" ht="19.5" x14ac:dyDescent="0.2">
      <c r="A512" s="6">
        <v>931000</v>
      </c>
      <c r="B512" s="285" t="s">
        <v>524</v>
      </c>
      <c r="C512" s="114">
        <f t="shared" ref="C512" si="114">SUM(C513:C513)</f>
        <v>168500</v>
      </c>
    </row>
    <row r="513" spans="1:3" s="14" customFormat="1" x14ac:dyDescent="0.2">
      <c r="A513" s="12">
        <v>931200</v>
      </c>
      <c r="B513" s="5" t="s">
        <v>460</v>
      </c>
      <c r="C513" s="113">
        <v>168500</v>
      </c>
    </row>
    <row r="514" spans="1:3" s="121" customFormat="1" ht="37.5" x14ac:dyDescent="0.2">
      <c r="A514" s="8" t="s">
        <v>1</v>
      </c>
      <c r="B514" s="3" t="s">
        <v>506</v>
      </c>
      <c r="C514" s="112">
        <v>331500</v>
      </c>
    </row>
    <row r="515" spans="1:3" s="14" customFormat="1" x14ac:dyDescent="0.2">
      <c r="A515" s="115"/>
      <c r="B515" s="116" t="s">
        <v>504</v>
      </c>
      <c r="C515" s="117">
        <f t="shared" ref="C515" si="115">+C511+C514</f>
        <v>500000</v>
      </c>
    </row>
    <row r="516" spans="1:3" s="14" customFormat="1" x14ac:dyDescent="0.2">
      <c r="A516" s="111"/>
      <c r="B516" s="284"/>
      <c r="C516" s="112"/>
    </row>
    <row r="517" spans="1:3" s="14" customFormat="1" x14ac:dyDescent="0.2">
      <c r="A517" s="23"/>
      <c r="B517" s="284"/>
      <c r="C517" s="113"/>
    </row>
    <row r="518" spans="1:3" s="14" customFormat="1" ht="19.5" x14ac:dyDescent="0.2">
      <c r="A518" s="21" t="s">
        <v>618</v>
      </c>
      <c r="B518" s="19"/>
      <c r="C518" s="113"/>
    </row>
    <row r="519" spans="1:3" s="14" customFormat="1" ht="19.5" x14ac:dyDescent="0.2">
      <c r="A519" s="21" t="s">
        <v>513</v>
      </c>
      <c r="B519" s="19"/>
      <c r="C519" s="113"/>
    </row>
    <row r="520" spans="1:3" s="14" customFormat="1" ht="19.5" x14ac:dyDescent="0.2">
      <c r="A520" s="21" t="s">
        <v>558</v>
      </c>
      <c r="B520" s="19"/>
      <c r="C520" s="113"/>
    </row>
    <row r="521" spans="1:3" s="14" customFormat="1" ht="19.5" x14ac:dyDescent="0.2">
      <c r="A521" s="21" t="s">
        <v>579</v>
      </c>
      <c r="B521" s="19"/>
      <c r="C521" s="113"/>
    </row>
    <row r="522" spans="1:3" s="14" customFormat="1" x14ac:dyDescent="0.2">
      <c r="A522" s="21"/>
      <c r="B522" s="16"/>
      <c r="C522" s="112"/>
    </row>
    <row r="523" spans="1:3" s="121" customFormat="1" x14ac:dyDescent="0.2">
      <c r="A523" s="23">
        <v>930000</v>
      </c>
      <c r="B523" s="123" t="s">
        <v>531</v>
      </c>
      <c r="C523" s="112">
        <f t="shared" ref="C523" si="116">+C524</f>
        <v>500000</v>
      </c>
    </row>
    <row r="524" spans="1:3" s="14" customFormat="1" ht="19.5" x14ac:dyDescent="0.2">
      <c r="A524" s="6">
        <v>931000</v>
      </c>
      <c r="B524" s="285" t="s">
        <v>524</v>
      </c>
      <c r="C524" s="114">
        <f t="shared" ref="C524" si="117">SUM(C525:C525)</f>
        <v>500000</v>
      </c>
    </row>
    <row r="525" spans="1:3" s="14" customFormat="1" x14ac:dyDescent="0.2">
      <c r="A525" s="12">
        <v>931200</v>
      </c>
      <c r="B525" s="5" t="s">
        <v>460</v>
      </c>
      <c r="C525" s="113">
        <v>500000</v>
      </c>
    </row>
    <row r="526" spans="1:3" s="14" customFormat="1" ht="37.5" x14ac:dyDescent="0.2">
      <c r="A526" s="8" t="s">
        <v>1</v>
      </c>
      <c r="B526" s="3" t="s">
        <v>506</v>
      </c>
      <c r="C526" s="112">
        <v>500000</v>
      </c>
    </row>
    <row r="527" spans="1:3" s="14" customFormat="1" x14ac:dyDescent="0.2">
      <c r="A527" s="115"/>
      <c r="B527" s="116" t="s">
        <v>504</v>
      </c>
      <c r="C527" s="117">
        <f t="shared" ref="C527" si="118">+C523+C526</f>
        <v>1000000</v>
      </c>
    </row>
    <row r="528" spans="1:3" s="14" customFormat="1" x14ac:dyDescent="0.2">
      <c r="A528" s="111"/>
      <c r="B528" s="284"/>
      <c r="C528" s="112"/>
    </row>
    <row r="529" spans="1:3" s="14" customFormat="1" x14ac:dyDescent="0.2">
      <c r="A529" s="23"/>
      <c r="B529" s="284"/>
      <c r="C529" s="113"/>
    </row>
    <row r="530" spans="1:3" s="14" customFormat="1" ht="19.5" x14ac:dyDescent="0.2">
      <c r="A530" s="21" t="s">
        <v>619</v>
      </c>
      <c r="B530" s="19"/>
      <c r="C530" s="113"/>
    </row>
    <row r="531" spans="1:3" s="14" customFormat="1" ht="19.5" x14ac:dyDescent="0.2">
      <c r="A531" s="21" t="s">
        <v>513</v>
      </c>
      <c r="B531" s="19"/>
      <c r="C531" s="113"/>
    </row>
    <row r="532" spans="1:3" s="14" customFormat="1" ht="19.5" x14ac:dyDescent="0.2">
      <c r="A532" s="21" t="s">
        <v>559</v>
      </c>
      <c r="B532" s="19"/>
      <c r="C532" s="113"/>
    </row>
    <row r="533" spans="1:3" s="14" customFormat="1" ht="19.5" x14ac:dyDescent="0.2">
      <c r="A533" s="21" t="s">
        <v>579</v>
      </c>
      <c r="B533" s="19"/>
      <c r="C533" s="113"/>
    </row>
    <row r="534" spans="1:3" s="14" customFormat="1" x14ac:dyDescent="0.2">
      <c r="A534" s="21"/>
      <c r="B534" s="16"/>
      <c r="C534" s="112"/>
    </row>
    <row r="535" spans="1:3" s="121" customFormat="1" x14ac:dyDescent="0.2">
      <c r="A535" s="23">
        <v>930000</v>
      </c>
      <c r="B535" s="123" t="s">
        <v>531</v>
      </c>
      <c r="C535" s="112">
        <f>+C536</f>
        <v>800000</v>
      </c>
    </row>
    <row r="536" spans="1:3" s="14" customFormat="1" ht="19.5" x14ac:dyDescent="0.2">
      <c r="A536" s="6">
        <v>931000</v>
      </c>
      <c r="B536" s="285" t="s">
        <v>524</v>
      </c>
      <c r="C536" s="114">
        <f>SUM(C537:C537)</f>
        <v>800000</v>
      </c>
    </row>
    <row r="537" spans="1:3" s="14" customFormat="1" x14ac:dyDescent="0.2">
      <c r="A537" s="12">
        <v>931200</v>
      </c>
      <c r="B537" s="5" t="s">
        <v>460</v>
      </c>
      <c r="C537" s="113">
        <v>800000</v>
      </c>
    </row>
    <row r="538" spans="1:3" s="14" customFormat="1" ht="37.5" x14ac:dyDescent="0.2">
      <c r="A538" s="8" t="s">
        <v>1</v>
      </c>
      <c r="B538" s="3" t="s">
        <v>506</v>
      </c>
      <c r="C538" s="112">
        <v>900000</v>
      </c>
    </row>
    <row r="539" spans="1:3" s="14" customFormat="1" x14ac:dyDescent="0.2">
      <c r="A539" s="115"/>
      <c r="B539" s="116" t="s">
        <v>504</v>
      </c>
      <c r="C539" s="117">
        <f>+C535+C538</f>
        <v>1700000</v>
      </c>
    </row>
    <row r="540" spans="1:3" s="14" customFormat="1" x14ac:dyDescent="0.2">
      <c r="A540" s="111"/>
      <c r="B540" s="284"/>
      <c r="C540" s="112"/>
    </row>
    <row r="541" spans="1:3" s="14" customFormat="1" x14ac:dyDescent="0.2">
      <c r="A541" s="23"/>
      <c r="B541" s="284"/>
      <c r="C541" s="113"/>
    </row>
    <row r="542" spans="1:3" s="14" customFormat="1" ht="19.5" x14ac:dyDescent="0.2">
      <c r="A542" s="21" t="s">
        <v>620</v>
      </c>
      <c r="B542" s="19"/>
      <c r="C542" s="113"/>
    </row>
    <row r="543" spans="1:3" s="14" customFormat="1" ht="19.5" x14ac:dyDescent="0.2">
      <c r="A543" s="21" t="s">
        <v>513</v>
      </c>
      <c r="B543" s="19"/>
      <c r="C543" s="113"/>
    </row>
    <row r="544" spans="1:3" s="14" customFormat="1" ht="19.5" x14ac:dyDescent="0.2">
      <c r="A544" s="21" t="s">
        <v>560</v>
      </c>
      <c r="B544" s="19"/>
      <c r="C544" s="113"/>
    </row>
    <row r="545" spans="1:3" s="14" customFormat="1" ht="19.5" x14ac:dyDescent="0.2">
      <c r="A545" s="21" t="s">
        <v>579</v>
      </c>
      <c r="B545" s="19"/>
      <c r="C545" s="113"/>
    </row>
    <row r="546" spans="1:3" s="14" customFormat="1" x14ac:dyDescent="0.2">
      <c r="A546" s="21"/>
      <c r="B546" s="16"/>
      <c r="C546" s="112"/>
    </row>
    <row r="547" spans="1:3" s="121" customFormat="1" x14ac:dyDescent="0.2">
      <c r="A547" s="23">
        <v>930000</v>
      </c>
      <c r="B547" s="123" t="s">
        <v>531</v>
      </c>
      <c r="C547" s="112">
        <f t="shared" ref="C547:C548" si="119">C548</f>
        <v>100000</v>
      </c>
    </row>
    <row r="548" spans="1:3" s="20" customFormat="1" ht="19.5" x14ac:dyDescent="0.2">
      <c r="A548" s="6">
        <v>931000</v>
      </c>
      <c r="B548" s="285" t="s">
        <v>524</v>
      </c>
      <c r="C548" s="114">
        <f t="shared" si="119"/>
        <v>100000</v>
      </c>
    </row>
    <row r="549" spans="1:3" s="14" customFormat="1" x14ac:dyDescent="0.2">
      <c r="A549" s="12">
        <v>931200</v>
      </c>
      <c r="B549" s="5" t="s">
        <v>460</v>
      </c>
      <c r="C549" s="113">
        <v>100000</v>
      </c>
    </row>
    <row r="550" spans="1:3" s="14" customFormat="1" ht="37.5" x14ac:dyDescent="0.2">
      <c r="A550" s="8" t="s">
        <v>1</v>
      </c>
      <c r="B550" s="3" t="s">
        <v>506</v>
      </c>
      <c r="C550" s="112">
        <v>80000</v>
      </c>
    </row>
    <row r="551" spans="1:3" s="14" customFormat="1" x14ac:dyDescent="0.2">
      <c r="A551" s="115"/>
      <c r="B551" s="116" t="s">
        <v>504</v>
      </c>
      <c r="C551" s="117">
        <f t="shared" ref="C551" si="120">C550+C547</f>
        <v>180000</v>
      </c>
    </row>
    <row r="552" spans="1:3" s="14" customFormat="1" x14ac:dyDescent="0.2">
      <c r="A552" s="111"/>
      <c r="B552" s="284"/>
      <c r="C552" s="112"/>
    </row>
    <row r="553" spans="1:3" s="14" customFormat="1" x14ac:dyDescent="0.2">
      <c r="A553" s="23"/>
      <c r="B553" s="284"/>
      <c r="C553" s="113"/>
    </row>
    <row r="554" spans="1:3" s="14" customFormat="1" ht="19.5" x14ac:dyDescent="0.2">
      <c r="A554" s="21" t="s">
        <v>621</v>
      </c>
      <c r="B554" s="19"/>
      <c r="C554" s="113"/>
    </row>
    <row r="555" spans="1:3" s="14" customFormat="1" ht="19.5" x14ac:dyDescent="0.2">
      <c r="A555" s="21" t="s">
        <v>513</v>
      </c>
      <c r="B555" s="19"/>
      <c r="C555" s="113"/>
    </row>
    <row r="556" spans="1:3" s="14" customFormat="1" ht="19.5" x14ac:dyDescent="0.2">
      <c r="A556" s="21" t="s">
        <v>561</v>
      </c>
      <c r="B556" s="19"/>
      <c r="C556" s="113"/>
    </row>
    <row r="557" spans="1:3" s="14" customFormat="1" ht="19.5" x14ac:dyDescent="0.2">
      <c r="A557" s="21" t="s">
        <v>579</v>
      </c>
      <c r="B557" s="19"/>
      <c r="C557" s="113"/>
    </row>
    <row r="558" spans="1:3" s="14" customFormat="1" x14ac:dyDescent="0.2">
      <c r="A558" s="21"/>
      <c r="B558" s="16"/>
      <c r="C558" s="112"/>
    </row>
    <row r="559" spans="1:3" s="121" customFormat="1" x14ac:dyDescent="0.2">
      <c r="A559" s="23">
        <v>930000</v>
      </c>
      <c r="B559" s="123" t="s">
        <v>531</v>
      </c>
      <c r="C559" s="112">
        <f>+C560</f>
        <v>100000</v>
      </c>
    </row>
    <row r="560" spans="1:3" s="14" customFormat="1" ht="19.5" x14ac:dyDescent="0.2">
      <c r="A560" s="6">
        <v>931000</v>
      </c>
      <c r="B560" s="285" t="s">
        <v>524</v>
      </c>
      <c r="C560" s="114">
        <f>SUM(C561:C561)</f>
        <v>100000</v>
      </c>
    </row>
    <row r="561" spans="1:3" s="14" customFormat="1" x14ac:dyDescent="0.2">
      <c r="A561" s="12">
        <v>931200</v>
      </c>
      <c r="B561" s="5" t="s">
        <v>460</v>
      </c>
      <c r="C561" s="113">
        <v>100000</v>
      </c>
    </row>
    <row r="562" spans="1:3" s="14" customFormat="1" ht="37.5" x14ac:dyDescent="0.2">
      <c r="A562" s="8" t="s">
        <v>1</v>
      </c>
      <c r="B562" s="3" t="s">
        <v>506</v>
      </c>
      <c r="C562" s="112">
        <v>100000</v>
      </c>
    </row>
    <row r="563" spans="1:3" s="14" customFormat="1" x14ac:dyDescent="0.2">
      <c r="A563" s="115"/>
      <c r="B563" s="116" t="s">
        <v>504</v>
      </c>
      <c r="C563" s="117">
        <f>+C559+C562</f>
        <v>200000</v>
      </c>
    </row>
    <row r="564" spans="1:3" s="14" customFormat="1" x14ac:dyDescent="0.2">
      <c r="A564" s="111"/>
      <c r="B564" s="284"/>
      <c r="C564" s="112"/>
    </row>
    <row r="565" spans="1:3" s="14" customFormat="1" x14ac:dyDescent="0.2">
      <c r="A565" s="23"/>
      <c r="B565" s="284"/>
      <c r="C565" s="113"/>
    </row>
    <row r="566" spans="1:3" s="14" customFormat="1" ht="19.5" x14ac:dyDescent="0.2">
      <c r="A566" s="21" t="s">
        <v>622</v>
      </c>
      <c r="B566" s="19"/>
      <c r="C566" s="113"/>
    </row>
    <row r="567" spans="1:3" s="14" customFormat="1" ht="19.5" x14ac:dyDescent="0.2">
      <c r="A567" s="21" t="s">
        <v>513</v>
      </c>
      <c r="B567" s="19"/>
      <c r="C567" s="113"/>
    </row>
    <row r="568" spans="1:3" s="14" customFormat="1" ht="19.5" x14ac:dyDescent="0.2">
      <c r="A568" s="21" t="s">
        <v>562</v>
      </c>
      <c r="B568" s="19"/>
      <c r="C568" s="113"/>
    </row>
    <row r="569" spans="1:3" s="14" customFormat="1" ht="19.5" x14ac:dyDescent="0.2">
      <c r="A569" s="21" t="s">
        <v>579</v>
      </c>
      <c r="B569" s="19"/>
      <c r="C569" s="113"/>
    </row>
    <row r="570" spans="1:3" s="14" customFormat="1" x14ac:dyDescent="0.2">
      <c r="A570" s="21"/>
      <c r="B570" s="16"/>
      <c r="C570" s="112"/>
    </row>
    <row r="571" spans="1:3" s="121" customFormat="1" x14ac:dyDescent="0.2">
      <c r="A571" s="23">
        <v>930000</v>
      </c>
      <c r="B571" s="123" t="s">
        <v>531</v>
      </c>
      <c r="C571" s="112">
        <f t="shared" ref="C571" si="121">+C572</f>
        <v>120000</v>
      </c>
    </row>
    <row r="572" spans="1:3" s="14" customFormat="1" ht="19.5" x14ac:dyDescent="0.2">
      <c r="A572" s="6">
        <v>931000</v>
      </c>
      <c r="B572" s="285" t="s">
        <v>524</v>
      </c>
      <c r="C572" s="114">
        <f t="shared" ref="C572" si="122">SUM(C573:C573)</f>
        <v>120000</v>
      </c>
    </row>
    <row r="573" spans="1:3" s="14" customFormat="1" x14ac:dyDescent="0.2">
      <c r="A573" s="12">
        <v>931200</v>
      </c>
      <c r="B573" s="5" t="s">
        <v>460</v>
      </c>
      <c r="C573" s="113">
        <v>120000</v>
      </c>
    </row>
    <row r="574" spans="1:3" s="121" customFormat="1" ht="37.5" x14ac:dyDescent="0.2">
      <c r="A574" s="8" t="s">
        <v>1</v>
      </c>
      <c r="B574" s="3" t="s">
        <v>506</v>
      </c>
      <c r="C574" s="112">
        <v>130000</v>
      </c>
    </row>
    <row r="575" spans="1:3" s="14" customFormat="1" x14ac:dyDescent="0.2">
      <c r="A575" s="115"/>
      <c r="B575" s="116" t="s">
        <v>504</v>
      </c>
      <c r="C575" s="117">
        <f>+C571+C574</f>
        <v>250000</v>
      </c>
    </row>
    <row r="576" spans="1:3" s="14" customFormat="1" x14ac:dyDescent="0.2">
      <c r="A576" s="111"/>
      <c r="B576" s="284"/>
      <c r="C576" s="112"/>
    </row>
    <row r="577" spans="1:3" s="14" customFormat="1" x14ac:dyDescent="0.2">
      <c r="A577" s="111"/>
      <c r="B577" s="284"/>
      <c r="C577" s="112"/>
    </row>
    <row r="578" spans="1:3" s="14" customFormat="1" ht="19.5" x14ac:dyDescent="0.2">
      <c r="A578" s="21" t="s">
        <v>623</v>
      </c>
      <c r="B578" s="19"/>
      <c r="C578" s="112"/>
    </row>
    <row r="579" spans="1:3" s="14" customFormat="1" ht="19.5" x14ac:dyDescent="0.2">
      <c r="A579" s="21" t="s">
        <v>513</v>
      </c>
      <c r="B579" s="19"/>
      <c r="C579" s="112"/>
    </row>
    <row r="580" spans="1:3" s="14" customFormat="1" ht="19.5" x14ac:dyDescent="0.2">
      <c r="A580" s="21" t="s">
        <v>563</v>
      </c>
      <c r="B580" s="19"/>
      <c r="C580" s="112"/>
    </row>
    <row r="581" spans="1:3" s="14" customFormat="1" ht="19.5" x14ac:dyDescent="0.2">
      <c r="A581" s="21" t="s">
        <v>579</v>
      </c>
      <c r="B581" s="19"/>
      <c r="C581" s="112"/>
    </row>
    <row r="582" spans="1:3" s="14" customFormat="1" x14ac:dyDescent="0.2">
      <c r="A582" s="21"/>
      <c r="B582" s="16"/>
      <c r="C582" s="112"/>
    </row>
    <row r="583" spans="1:3" s="121" customFormat="1" x14ac:dyDescent="0.2">
      <c r="A583" s="23">
        <v>930000</v>
      </c>
      <c r="B583" s="123" t="s">
        <v>531</v>
      </c>
      <c r="C583" s="112">
        <f t="shared" ref="C583" si="123">+C584</f>
        <v>200000</v>
      </c>
    </row>
    <row r="584" spans="1:3" s="14" customFormat="1" ht="19.5" x14ac:dyDescent="0.2">
      <c r="A584" s="6">
        <v>931000</v>
      </c>
      <c r="B584" s="285" t="s">
        <v>524</v>
      </c>
      <c r="C584" s="114">
        <f t="shared" ref="C584" si="124">SUM(C585:C585)</f>
        <v>200000</v>
      </c>
    </row>
    <row r="585" spans="1:3" s="14" customFormat="1" x14ac:dyDescent="0.2">
      <c r="A585" s="12">
        <v>931200</v>
      </c>
      <c r="B585" s="5" t="s">
        <v>460</v>
      </c>
      <c r="C585" s="113">
        <v>200000</v>
      </c>
    </row>
    <row r="586" spans="1:3" s="14" customFormat="1" ht="37.5" x14ac:dyDescent="0.2">
      <c r="A586" s="8" t="s">
        <v>1</v>
      </c>
      <c r="B586" s="3" t="s">
        <v>506</v>
      </c>
      <c r="C586" s="112">
        <v>130000</v>
      </c>
    </row>
    <row r="587" spans="1:3" s="14" customFormat="1" x14ac:dyDescent="0.2">
      <c r="A587" s="115"/>
      <c r="B587" s="116" t="s">
        <v>504</v>
      </c>
      <c r="C587" s="117">
        <f t="shared" ref="C587" si="125">+C583+C586</f>
        <v>330000</v>
      </c>
    </row>
    <row r="588" spans="1:3" s="14" customFormat="1" x14ac:dyDescent="0.2">
      <c r="A588" s="111"/>
      <c r="B588" s="284"/>
      <c r="C588" s="112"/>
    </row>
    <row r="589" spans="1:3" s="14" customFormat="1" x14ac:dyDescent="0.2">
      <c r="A589" s="111"/>
      <c r="B589" s="284"/>
      <c r="C589" s="112"/>
    </row>
    <row r="590" spans="1:3" s="14" customFormat="1" ht="19.5" x14ac:dyDescent="0.2">
      <c r="A590" s="21" t="s">
        <v>624</v>
      </c>
      <c r="B590" s="19"/>
      <c r="C590" s="112"/>
    </row>
    <row r="591" spans="1:3" s="14" customFormat="1" ht="19.5" x14ac:dyDescent="0.2">
      <c r="A591" s="21" t="s">
        <v>513</v>
      </c>
      <c r="B591" s="19"/>
      <c r="C591" s="112"/>
    </row>
    <row r="592" spans="1:3" s="14" customFormat="1" ht="19.5" x14ac:dyDescent="0.2">
      <c r="A592" s="21" t="s">
        <v>564</v>
      </c>
      <c r="B592" s="19"/>
      <c r="C592" s="112"/>
    </row>
    <row r="593" spans="1:3" s="14" customFormat="1" ht="19.5" x14ac:dyDescent="0.2">
      <c r="A593" s="21" t="s">
        <v>579</v>
      </c>
      <c r="B593" s="19"/>
      <c r="C593" s="112"/>
    </row>
    <row r="594" spans="1:3" s="14" customFormat="1" x14ac:dyDescent="0.2">
      <c r="A594" s="111"/>
      <c r="B594" s="284"/>
      <c r="C594" s="112"/>
    </row>
    <row r="595" spans="1:3" s="14" customFormat="1" x14ac:dyDescent="0.2">
      <c r="A595" s="111"/>
      <c r="B595" s="284"/>
      <c r="C595" s="112"/>
    </row>
    <row r="596" spans="1:3" s="121" customFormat="1" x14ac:dyDescent="0.2">
      <c r="A596" s="23">
        <v>720000</v>
      </c>
      <c r="B596" s="284" t="s">
        <v>351</v>
      </c>
      <c r="C596" s="112">
        <f t="shared" ref="C596:C597" si="126">C597</f>
        <v>4000</v>
      </c>
    </row>
    <row r="597" spans="1:3" s="20" customFormat="1" ht="19.5" x14ac:dyDescent="0.2">
      <c r="A597" s="22">
        <v>729000</v>
      </c>
      <c r="B597" s="7" t="s">
        <v>347</v>
      </c>
      <c r="C597" s="114">
        <f t="shared" si="126"/>
        <v>4000</v>
      </c>
    </row>
    <row r="598" spans="1:3" s="14" customFormat="1" x14ac:dyDescent="0.2">
      <c r="A598" s="11">
        <v>729100</v>
      </c>
      <c r="B598" s="5" t="s">
        <v>347</v>
      </c>
      <c r="C598" s="113">
        <v>4000</v>
      </c>
    </row>
    <row r="599" spans="1:3" s="121" customFormat="1" x14ac:dyDescent="0.2">
      <c r="A599" s="8">
        <v>810000</v>
      </c>
      <c r="B599" s="284" t="s">
        <v>522</v>
      </c>
      <c r="C599" s="112">
        <f t="shared" ref="C599" si="127">C601</f>
        <v>24000</v>
      </c>
    </row>
    <row r="600" spans="1:3" s="20" customFormat="1" ht="19.5" x14ac:dyDescent="0.2">
      <c r="A600" s="22">
        <v>811000</v>
      </c>
      <c r="B600" s="19" t="s">
        <v>407</v>
      </c>
      <c r="C600" s="114">
        <f t="shared" ref="C600" si="128">C601</f>
        <v>24000</v>
      </c>
    </row>
    <row r="601" spans="1:3" s="14" customFormat="1" x14ac:dyDescent="0.2">
      <c r="A601" s="11">
        <v>811400</v>
      </c>
      <c r="B601" s="18" t="s">
        <v>410</v>
      </c>
      <c r="C601" s="113">
        <v>24000</v>
      </c>
    </row>
    <row r="602" spans="1:3" s="121" customFormat="1" x14ac:dyDescent="0.2">
      <c r="A602" s="23">
        <v>930000</v>
      </c>
      <c r="B602" s="284" t="s">
        <v>531</v>
      </c>
      <c r="C602" s="112">
        <f t="shared" ref="C602:C603" si="129">C603</f>
        <v>10000</v>
      </c>
    </row>
    <row r="603" spans="1:3" s="20" customFormat="1" ht="19.5" x14ac:dyDescent="0.2">
      <c r="A603" s="6">
        <v>931000</v>
      </c>
      <c r="B603" s="285" t="s">
        <v>524</v>
      </c>
      <c r="C603" s="114">
        <f t="shared" si="129"/>
        <v>10000</v>
      </c>
    </row>
    <row r="604" spans="1:3" s="14" customFormat="1" x14ac:dyDescent="0.2">
      <c r="A604" s="11">
        <v>931200</v>
      </c>
      <c r="B604" s="5" t="s">
        <v>460</v>
      </c>
      <c r="C604" s="113">
        <v>10000</v>
      </c>
    </row>
    <row r="605" spans="1:3" s="126" customFormat="1" ht="37.5" x14ac:dyDescent="0.2">
      <c r="A605" s="8" t="s">
        <v>1</v>
      </c>
      <c r="B605" s="3" t="s">
        <v>506</v>
      </c>
      <c r="C605" s="112">
        <v>35000</v>
      </c>
    </row>
    <row r="606" spans="1:3" s="14" customFormat="1" x14ac:dyDescent="0.2">
      <c r="A606" s="115"/>
      <c r="B606" s="116" t="s">
        <v>504</v>
      </c>
      <c r="C606" s="117">
        <f t="shared" ref="C606" si="130">C596+C599+C602+C605</f>
        <v>73000</v>
      </c>
    </row>
    <row r="607" spans="1:3" s="14" customFormat="1" x14ac:dyDescent="0.2">
      <c r="A607" s="111"/>
      <c r="B607" s="284"/>
      <c r="C607" s="112"/>
    </row>
    <row r="608" spans="1:3" s="14" customFormat="1" x14ac:dyDescent="0.2">
      <c r="A608" s="111"/>
      <c r="B608" s="284"/>
      <c r="C608" s="112"/>
    </row>
    <row r="609" spans="1:3" s="14" customFormat="1" ht="19.5" x14ac:dyDescent="0.2">
      <c r="A609" s="21" t="s">
        <v>625</v>
      </c>
      <c r="B609" s="19"/>
      <c r="C609" s="112"/>
    </row>
    <row r="610" spans="1:3" s="14" customFormat="1" ht="19.5" x14ac:dyDescent="0.2">
      <c r="A610" s="21" t="s">
        <v>513</v>
      </c>
      <c r="B610" s="19"/>
      <c r="C610" s="112"/>
    </row>
    <row r="611" spans="1:3" s="14" customFormat="1" ht="19.5" x14ac:dyDescent="0.2">
      <c r="A611" s="21" t="s">
        <v>565</v>
      </c>
      <c r="B611" s="19"/>
      <c r="C611" s="112"/>
    </row>
    <row r="612" spans="1:3" s="14" customFormat="1" ht="19.5" x14ac:dyDescent="0.2">
      <c r="A612" s="21" t="s">
        <v>579</v>
      </c>
      <c r="B612" s="19"/>
      <c r="C612" s="112"/>
    </row>
    <row r="613" spans="1:3" s="14" customFormat="1" x14ac:dyDescent="0.2">
      <c r="A613" s="111"/>
      <c r="B613" s="284"/>
      <c r="C613" s="112"/>
    </row>
    <row r="614" spans="1:3" s="121" customFormat="1" x14ac:dyDescent="0.2">
      <c r="A614" s="23">
        <v>930000</v>
      </c>
      <c r="B614" s="123" t="s">
        <v>531</v>
      </c>
      <c r="C614" s="112">
        <f t="shared" ref="C614:C615" si="131">C615</f>
        <v>4000</v>
      </c>
    </row>
    <row r="615" spans="1:3" s="20" customFormat="1" ht="19.5" x14ac:dyDescent="0.2">
      <c r="A615" s="6">
        <v>931000</v>
      </c>
      <c r="B615" s="285" t="s">
        <v>524</v>
      </c>
      <c r="C615" s="114">
        <f t="shared" si="131"/>
        <v>4000</v>
      </c>
    </row>
    <row r="616" spans="1:3" s="14" customFormat="1" x14ac:dyDescent="0.2">
      <c r="A616" s="12">
        <v>931200</v>
      </c>
      <c r="B616" s="5" t="s">
        <v>460</v>
      </c>
      <c r="C616" s="113">
        <v>4000</v>
      </c>
    </row>
    <row r="617" spans="1:3" s="126" customFormat="1" x14ac:dyDescent="0.2">
      <c r="A617" s="124"/>
      <c r="B617" s="134" t="s">
        <v>504</v>
      </c>
      <c r="C617" s="125">
        <f>C614+0</f>
        <v>4000</v>
      </c>
    </row>
    <row r="618" spans="1:3" s="14" customFormat="1" x14ac:dyDescent="0.2">
      <c r="A618" s="111"/>
      <c r="B618" s="284"/>
      <c r="C618" s="112"/>
    </row>
    <row r="619" spans="1:3" s="14" customFormat="1" x14ac:dyDescent="0.2">
      <c r="A619" s="23"/>
      <c r="B619" s="284"/>
      <c r="C619" s="113"/>
    </row>
    <row r="620" spans="1:3" s="14" customFormat="1" ht="19.5" x14ac:dyDescent="0.2">
      <c r="A620" s="21" t="s">
        <v>626</v>
      </c>
      <c r="B620" s="19"/>
      <c r="C620" s="113"/>
    </row>
    <row r="621" spans="1:3" s="14" customFormat="1" ht="19.5" x14ac:dyDescent="0.2">
      <c r="A621" s="21" t="s">
        <v>513</v>
      </c>
      <c r="B621" s="19"/>
      <c r="C621" s="113"/>
    </row>
    <row r="622" spans="1:3" s="14" customFormat="1" ht="19.5" x14ac:dyDescent="0.2">
      <c r="A622" s="21" t="s">
        <v>566</v>
      </c>
      <c r="B622" s="19"/>
      <c r="C622" s="113"/>
    </row>
    <row r="623" spans="1:3" s="14" customFormat="1" ht="19.5" x14ac:dyDescent="0.2">
      <c r="A623" s="21" t="s">
        <v>579</v>
      </c>
      <c r="B623" s="19"/>
      <c r="C623" s="113"/>
    </row>
    <row r="624" spans="1:3" s="14" customFormat="1" x14ac:dyDescent="0.2">
      <c r="A624" s="21"/>
      <c r="B624" s="16"/>
      <c r="C624" s="112"/>
    </row>
    <row r="625" spans="1:3" s="121" customFormat="1" x14ac:dyDescent="0.2">
      <c r="A625" s="23">
        <v>930000</v>
      </c>
      <c r="B625" s="123" t="s">
        <v>531</v>
      </c>
      <c r="C625" s="112">
        <f>+C626</f>
        <v>2000000</v>
      </c>
    </row>
    <row r="626" spans="1:3" s="14" customFormat="1" ht="19.5" x14ac:dyDescent="0.2">
      <c r="A626" s="6">
        <v>931000</v>
      </c>
      <c r="B626" s="285" t="s">
        <v>524</v>
      </c>
      <c r="C626" s="114">
        <f>SUM(C627:C627)</f>
        <v>2000000</v>
      </c>
    </row>
    <row r="627" spans="1:3" s="14" customFormat="1" x14ac:dyDescent="0.2">
      <c r="A627" s="12">
        <v>931200</v>
      </c>
      <c r="B627" s="5" t="s">
        <v>460</v>
      </c>
      <c r="C627" s="113">
        <v>2000000</v>
      </c>
    </row>
    <row r="628" spans="1:3" s="121" customFormat="1" ht="37.5" x14ac:dyDescent="0.2">
      <c r="A628" s="8" t="s">
        <v>1</v>
      </c>
      <c r="B628" s="3" t="s">
        <v>506</v>
      </c>
      <c r="C628" s="112">
        <v>5400000</v>
      </c>
    </row>
    <row r="629" spans="1:3" s="14" customFormat="1" x14ac:dyDescent="0.2">
      <c r="A629" s="115"/>
      <c r="B629" s="116" t="s">
        <v>504</v>
      </c>
      <c r="C629" s="117">
        <f>+C625+C628</f>
        <v>7400000</v>
      </c>
    </row>
    <row r="630" spans="1:3" s="14" customFormat="1" x14ac:dyDescent="0.2">
      <c r="A630" s="23"/>
      <c r="B630" s="18"/>
      <c r="C630" s="113"/>
    </row>
    <row r="631" spans="1:3" s="14" customFormat="1" x14ac:dyDescent="0.2">
      <c r="A631" s="23"/>
      <c r="B631" s="284"/>
      <c r="C631" s="112"/>
    </row>
    <row r="632" spans="1:3" s="14" customFormat="1" ht="19.5" x14ac:dyDescent="0.2">
      <c r="A632" s="21" t="s">
        <v>627</v>
      </c>
      <c r="B632" s="19"/>
      <c r="C632" s="113"/>
    </row>
    <row r="633" spans="1:3" s="14" customFormat="1" ht="19.5" x14ac:dyDescent="0.2">
      <c r="A633" s="21" t="s">
        <v>513</v>
      </c>
      <c r="B633" s="19"/>
      <c r="C633" s="113"/>
    </row>
    <row r="634" spans="1:3" s="14" customFormat="1" ht="19.5" x14ac:dyDescent="0.2">
      <c r="A634" s="21" t="s">
        <v>567</v>
      </c>
      <c r="B634" s="19"/>
      <c r="C634" s="113"/>
    </row>
    <row r="635" spans="1:3" s="14" customFormat="1" ht="19.5" x14ac:dyDescent="0.2">
      <c r="A635" s="21" t="s">
        <v>579</v>
      </c>
      <c r="B635" s="19"/>
      <c r="C635" s="113"/>
    </row>
    <row r="636" spans="1:3" s="14" customFormat="1" x14ac:dyDescent="0.2">
      <c r="A636" s="21"/>
      <c r="B636" s="16"/>
      <c r="C636" s="112"/>
    </row>
    <row r="637" spans="1:3" s="121" customFormat="1" x14ac:dyDescent="0.2">
      <c r="A637" s="23">
        <v>930000</v>
      </c>
      <c r="B637" s="123" t="s">
        <v>531</v>
      </c>
      <c r="C637" s="112">
        <f t="shared" ref="C637" si="132">+C638</f>
        <v>1200000</v>
      </c>
    </row>
    <row r="638" spans="1:3" s="14" customFormat="1" ht="19.5" x14ac:dyDescent="0.2">
      <c r="A638" s="6">
        <v>931000</v>
      </c>
      <c r="B638" s="285" t="s">
        <v>524</v>
      </c>
      <c r="C638" s="114">
        <f t="shared" ref="C638" si="133">SUM(C639:C639)</f>
        <v>1200000</v>
      </c>
    </row>
    <row r="639" spans="1:3" s="14" customFormat="1" x14ac:dyDescent="0.2">
      <c r="A639" s="12">
        <v>931200</v>
      </c>
      <c r="B639" s="5" t="s">
        <v>460</v>
      </c>
      <c r="C639" s="113">
        <v>1200000</v>
      </c>
    </row>
    <row r="640" spans="1:3" s="121" customFormat="1" ht="37.5" x14ac:dyDescent="0.2">
      <c r="A640" s="8" t="s">
        <v>1</v>
      </c>
      <c r="B640" s="3" t="s">
        <v>506</v>
      </c>
      <c r="C640" s="112">
        <v>600000</v>
      </c>
    </row>
    <row r="641" spans="1:3" s="14" customFormat="1" x14ac:dyDescent="0.2">
      <c r="A641" s="115"/>
      <c r="B641" s="116" t="s">
        <v>504</v>
      </c>
      <c r="C641" s="117">
        <f t="shared" ref="C641" si="134">+C637+C640</f>
        <v>1800000</v>
      </c>
    </row>
    <row r="642" spans="1:3" s="14" customFormat="1" x14ac:dyDescent="0.2">
      <c r="A642" s="23"/>
      <c r="B642" s="18"/>
      <c r="C642" s="113"/>
    </row>
    <row r="643" spans="1:3" s="14" customFormat="1" x14ac:dyDescent="0.2">
      <c r="A643" s="23"/>
      <c r="B643" s="284"/>
      <c r="C643" s="112"/>
    </row>
    <row r="644" spans="1:3" s="14" customFormat="1" ht="19.5" x14ac:dyDescent="0.2">
      <c r="A644" s="21" t="s">
        <v>628</v>
      </c>
      <c r="B644" s="19"/>
      <c r="C644" s="113"/>
    </row>
    <row r="645" spans="1:3" s="14" customFormat="1" ht="19.5" x14ac:dyDescent="0.2">
      <c r="A645" s="21" t="s">
        <v>513</v>
      </c>
      <c r="B645" s="19"/>
      <c r="C645" s="113"/>
    </row>
    <row r="646" spans="1:3" s="14" customFormat="1" ht="19.5" x14ac:dyDescent="0.2">
      <c r="A646" s="21" t="s">
        <v>568</v>
      </c>
      <c r="B646" s="19"/>
      <c r="C646" s="113"/>
    </row>
    <row r="647" spans="1:3" s="14" customFormat="1" ht="19.5" x14ac:dyDescent="0.2">
      <c r="A647" s="21" t="s">
        <v>579</v>
      </c>
      <c r="B647" s="19"/>
      <c r="C647" s="113"/>
    </row>
    <row r="648" spans="1:3" s="14" customFormat="1" x14ac:dyDescent="0.2">
      <c r="A648" s="21"/>
      <c r="B648" s="16"/>
      <c r="C648" s="112"/>
    </row>
    <row r="649" spans="1:3" s="121" customFormat="1" x14ac:dyDescent="0.2">
      <c r="A649" s="23">
        <v>930000</v>
      </c>
      <c r="B649" s="123" t="s">
        <v>531</v>
      </c>
      <c r="C649" s="112">
        <f t="shared" ref="C649" si="135">+C650</f>
        <v>2000000</v>
      </c>
    </row>
    <row r="650" spans="1:3" s="14" customFormat="1" ht="19.5" x14ac:dyDescent="0.2">
      <c r="A650" s="6">
        <v>931000</v>
      </c>
      <c r="B650" s="285" t="s">
        <v>524</v>
      </c>
      <c r="C650" s="114">
        <f>SUM(C651:C651)</f>
        <v>2000000</v>
      </c>
    </row>
    <row r="651" spans="1:3" s="14" customFormat="1" x14ac:dyDescent="0.2">
      <c r="A651" s="12">
        <v>931900</v>
      </c>
      <c r="B651" s="5" t="s">
        <v>524</v>
      </c>
      <c r="C651" s="113">
        <v>2000000</v>
      </c>
    </row>
    <row r="652" spans="1:3" s="121" customFormat="1" ht="37.5" x14ac:dyDescent="0.2">
      <c r="A652" s="8" t="s">
        <v>1</v>
      </c>
      <c r="B652" s="3" t="s">
        <v>506</v>
      </c>
      <c r="C652" s="112">
        <v>40000000</v>
      </c>
    </row>
    <row r="653" spans="1:3" s="14" customFormat="1" x14ac:dyDescent="0.2">
      <c r="A653" s="115"/>
      <c r="B653" s="116" t="s">
        <v>504</v>
      </c>
      <c r="C653" s="117">
        <f>+C649+C652</f>
        <v>42000000</v>
      </c>
    </row>
    <row r="654" spans="1:3" s="14" customFormat="1" x14ac:dyDescent="0.2">
      <c r="A654" s="111"/>
      <c r="B654" s="284"/>
      <c r="C654" s="112"/>
    </row>
    <row r="655" spans="1:3" s="14" customFormat="1" x14ac:dyDescent="0.2">
      <c r="A655" s="111"/>
      <c r="B655" s="284"/>
      <c r="C655" s="112"/>
    </row>
    <row r="656" spans="1:3" s="14" customFormat="1" ht="19.5" x14ac:dyDescent="0.2">
      <c r="A656" s="21" t="s">
        <v>629</v>
      </c>
      <c r="B656" s="19"/>
      <c r="C656" s="113"/>
    </row>
    <row r="657" spans="1:3" s="14" customFormat="1" ht="19.5" x14ac:dyDescent="0.2">
      <c r="A657" s="21" t="s">
        <v>513</v>
      </c>
      <c r="B657" s="19"/>
      <c r="C657" s="113"/>
    </row>
    <row r="658" spans="1:3" s="14" customFormat="1" ht="19.5" x14ac:dyDescent="0.2">
      <c r="A658" s="21" t="s">
        <v>569</v>
      </c>
      <c r="B658" s="19"/>
      <c r="C658" s="113"/>
    </row>
    <row r="659" spans="1:3" s="14" customFormat="1" ht="19.5" x14ac:dyDescent="0.2">
      <c r="A659" s="21" t="s">
        <v>579</v>
      </c>
      <c r="B659" s="19"/>
      <c r="C659" s="113"/>
    </row>
    <row r="660" spans="1:3" s="14" customFormat="1" x14ac:dyDescent="0.2">
      <c r="A660" s="21"/>
      <c r="B660" s="16"/>
      <c r="C660" s="112"/>
    </row>
    <row r="661" spans="1:3" s="121" customFormat="1" x14ac:dyDescent="0.2">
      <c r="A661" s="23">
        <v>930000</v>
      </c>
      <c r="B661" s="123" t="s">
        <v>531</v>
      </c>
      <c r="C661" s="112">
        <f t="shared" ref="C661" si="136">+C662</f>
        <v>1000000</v>
      </c>
    </row>
    <row r="662" spans="1:3" s="14" customFormat="1" ht="19.5" x14ac:dyDescent="0.2">
      <c r="A662" s="6">
        <v>931000</v>
      </c>
      <c r="B662" s="285" t="s">
        <v>524</v>
      </c>
      <c r="C662" s="114">
        <f t="shared" ref="C662" si="137">SUM(C663:C663)</f>
        <v>1000000</v>
      </c>
    </row>
    <row r="663" spans="1:3" s="14" customFormat="1" x14ac:dyDescent="0.2">
      <c r="A663" s="12">
        <v>931200</v>
      </c>
      <c r="B663" s="5" t="s">
        <v>460</v>
      </c>
      <c r="C663" s="113">
        <v>1000000</v>
      </c>
    </row>
    <row r="664" spans="1:3" s="14" customFormat="1" ht="37.5" x14ac:dyDescent="0.2">
      <c r="A664" s="8" t="s">
        <v>1</v>
      </c>
      <c r="B664" s="3" t="s">
        <v>506</v>
      </c>
      <c r="C664" s="112">
        <v>900000</v>
      </c>
    </row>
    <row r="665" spans="1:3" s="14" customFormat="1" x14ac:dyDescent="0.2">
      <c r="A665" s="115"/>
      <c r="B665" s="116" t="s">
        <v>504</v>
      </c>
      <c r="C665" s="117">
        <f t="shared" ref="C665" si="138">+C661+C664</f>
        <v>1900000</v>
      </c>
    </row>
    <row r="666" spans="1:3" s="14" customFormat="1" x14ac:dyDescent="0.2">
      <c r="A666" s="23"/>
      <c r="B666" s="18"/>
      <c r="C666" s="113"/>
    </row>
    <row r="667" spans="1:3" s="14" customFormat="1" x14ac:dyDescent="0.2">
      <c r="A667" s="23"/>
      <c r="B667" s="284"/>
      <c r="C667" s="112"/>
    </row>
    <row r="668" spans="1:3" s="14" customFormat="1" ht="19.5" x14ac:dyDescent="0.2">
      <c r="A668" s="21" t="s">
        <v>630</v>
      </c>
      <c r="B668" s="19"/>
      <c r="C668" s="113"/>
    </row>
    <row r="669" spans="1:3" s="14" customFormat="1" ht="19.5" x14ac:dyDescent="0.2">
      <c r="A669" s="21" t="s">
        <v>513</v>
      </c>
      <c r="B669" s="19"/>
      <c r="C669" s="113"/>
    </row>
    <row r="670" spans="1:3" s="14" customFormat="1" ht="19.5" x14ac:dyDescent="0.2">
      <c r="A670" s="21" t="s">
        <v>570</v>
      </c>
      <c r="B670" s="19"/>
      <c r="C670" s="113"/>
    </row>
    <row r="671" spans="1:3" s="14" customFormat="1" ht="19.5" x14ac:dyDescent="0.2">
      <c r="A671" s="21" t="s">
        <v>579</v>
      </c>
      <c r="B671" s="19"/>
      <c r="C671" s="113"/>
    </row>
    <row r="672" spans="1:3" s="14" customFormat="1" x14ac:dyDescent="0.2">
      <c r="A672" s="21"/>
      <c r="B672" s="16"/>
      <c r="C672" s="112"/>
    </row>
    <row r="673" spans="1:3" s="121" customFormat="1" x14ac:dyDescent="0.2">
      <c r="A673" s="23">
        <v>930000</v>
      </c>
      <c r="B673" s="123" t="s">
        <v>531</v>
      </c>
      <c r="C673" s="112">
        <f t="shared" ref="C673" si="139">+C674</f>
        <v>500000</v>
      </c>
    </row>
    <row r="674" spans="1:3" s="14" customFormat="1" ht="19.5" x14ac:dyDescent="0.2">
      <c r="A674" s="6">
        <v>931000</v>
      </c>
      <c r="B674" s="285" t="s">
        <v>524</v>
      </c>
      <c r="C674" s="114">
        <f t="shared" ref="C674" si="140">SUM(C675:C675)</f>
        <v>500000</v>
      </c>
    </row>
    <row r="675" spans="1:3" s="14" customFormat="1" x14ac:dyDescent="0.2">
      <c r="A675" s="12">
        <v>931200</v>
      </c>
      <c r="B675" s="5" t="s">
        <v>460</v>
      </c>
      <c r="C675" s="113">
        <v>500000</v>
      </c>
    </row>
    <row r="676" spans="1:3" s="121" customFormat="1" ht="37.5" x14ac:dyDescent="0.2">
      <c r="A676" s="8" t="s">
        <v>1</v>
      </c>
      <c r="B676" s="3" t="s">
        <v>506</v>
      </c>
      <c r="C676" s="112">
        <v>1500000</v>
      </c>
    </row>
    <row r="677" spans="1:3" s="14" customFormat="1" x14ac:dyDescent="0.2">
      <c r="A677" s="115"/>
      <c r="B677" s="116" t="s">
        <v>504</v>
      </c>
      <c r="C677" s="117">
        <f>+C673+C676</f>
        <v>2000000</v>
      </c>
    </row>
    <row r="678" spans="1:3" s="14" customFormat="1" x14ac:dyDescent="0.2">
      <c r="A678" s="23"/>
      <c r="B678" s="18"/>
      <c r="C678" s="113"/>
    </row>
    <row r="679" spans="1:3" s="14" customFormat="1" x14ac:dyDescent="0.2">
      <c r="A679" s="23"/>
      <c r="B679" s="18"/>
      <c r="C679" s="113"/>
    </row>
    <row r="680" spans="1:3" s="14" customFormat="1" x14ac:dyDescent="0.2">
      <c r="A680" s="21" t="s">
        <v>631</v>
      </c>
      <c r="B680" s="18"/>
      <c r="C680" s="113"/>
    </row>
    <row r="681" spans="1:3" s="14" customFormat="1" x14ac:dyDescent="0.2">
      <c r="A681" s="21" t="s">
        <v>513</v>
      </c>
      <c r="B681" s="18"/>
      <c r="C681" s="113"/>
    </row>
    <row r="682" spans="1:3" s="14" customFormat="1" x14ac:dyDescent="0.2">
      <c r="A682" s="21" t="s">
        <v>571</v>
      </c>
      <c r="B682" s="18"/>
      <c r="C682" s="113"/>
    </row>
    <row r="683" spans="1:3" s="14" customFormat="1" x14ac:dyDescent="0.2">
      <c r="A683" s="21" t="s">
        <v>579</v>
      </c>
      <c r="B683" s="18"/>
      <c r="C683" s="113"/>
    </row>
    <row r="684" spans="1:3" s="14" customFormat="1" x14ac:dyDescent="0.2">
      <c r="A684" s="23"/>
      <c r="B684" s="18"/>
      <c r="C684" s="113"/>
    </row>
    <row r="685" spans="1:3" s="121" customFormat="1" x14ac:dyDescent="0.2">
      <c r="A685" s="23">
        <v>930000</v>
      </c>
      <c r="B685" s="123" t="s">
        <v>531</v>
      </c>
      <c r="C685" s="112">
        <f t="shared" ref="C685" si="141">+C686</f>
        <v>200000</v>
      </c>
    </row>
    <row r="686" spans="1:3" s="14" customFormat="1" ht="19.5" x14ac:dyDescent="0.2">
      <c r="A686" s="6">
        <v>931000</v>
      </c>
      <c r="B686" s="285" t="s">
        <v>524</v>
      </c>
      <c r="C686" s="114">
        <f t="shared" ref="C686" si="142">SUM(C687:C687)</f>
        <v>200000</v>
      </c>
    </row>
    <row r="687" spans="1:3" s="14" customFormat="1" x14ac:dyDescent="0.2">
      <c r="A687" s="12">
        <v>931200</v>
      </c>
      <c r="B687" s="5" t="s">
        <v>460</v>
      </c>
      <c r="C687" s="113">
        <v>200000</v>
      </c>
    </row>
    <row r="688" spans="1:3" s="14" customFormat="1" ht="37.5" x14ac:dyDescent="0.2">
      <c r="A688" s="8" t="s">
        <v>1</v>
      </c>
      <c r="B688" s="3" t="s">
        <v>506</v>
      </c>
      <c r="C688" s="112">
        <v>200000</v>
      </c>
    </row>
    <row r="689" spans="1:3" s="14" customFormat="1" x14ac:dyDescent="0.2">
      <c r="A689" s="115"/>
      <c r="B689" s="116" t="s">
        <v>504</v>
      </c>
      <c r="C689" s="117">
        <f t="shared" ref="C689" si="143">+C685+C688</f>
        <v>400000</v>
      </c>
    </row>
    <row r="690" spans="1:3" s="14" customFormat="1" x14ac:dyDescent="0.2">
      <c r="A690" s="23"/>
      <c r="B690" s="18"/>
      <c r="C690" s="113"/>
    </row>
    <row r="691" spans="1:3" s="14" customFormat="1" x14ac:dyDescent="0.2">
      <c r="A691" s="23"/>
      <c r="B691" s="18"/>
      <c r="C691" s="113"/>
    </row>
    <row r="692" spans="1:3" s="14" customFormat="1" x14ac:dyDescent="0.2">
      <c r="A692" s="21" t="s">
        <v>632</v>
      </c>
      <c r="B692" s="18"/>
      <c r="C692" s="113"/>
    </row>
    <row r="693" spans="1:3" s="14" customFormat="1" x14ac:dyDescent="0.2">
      <c r="A693" s="21" t="s">
        <v>513</v>
      </c>
      <c r="B693" s="18"/>
      <c r="C693" s="113"/>
    </row>
    <row r="694" spans="1:3" s="14" customFormat="1" x14ac:dyDescent="0.2">
      <c r="A694" s="21" t="s">
        <v>572</v>
      </c>
      <c r="B694" s="18"/>
      <c r="C694" s="113"/>
    </row>
    <row r="695" spans="1:3" s="14" customFormat="1" x14ac:dyDescent="0.2">
      <c r="A695" s="21" t="s">
        <v>579</v>
      </c>
      <c r="B695" s="18"/>
      <c r="C695" s="113"/>
    </row>
    <row r="696" spans="1:3" s="14" customFormat="1" x14ac:dyDescent="0.2">
      <c r="A696" s="23"/>
      <c r="B696" s="18"/>
      <c r="C696" s="113"/>
    </row>
    <row r="697" spans="1:3" s="121" customFormat="1" x14ac:dyDescent="0.2">
      <c r="A697" s="23">
        <v>930000</v>
      </c>
      <c r="B697" s="123" t="s">
        <v>531</v>
      </c>
      <c r="C697" s="112">
        <f t="shared" ref="C697" si="144">+C698</f>
        <v>10000</v>
      </c>
    </row>
    <row r="698" spans="1:3" s="14" customFormat="1" ht="19.5" x14ac:dyDescent="0.2">
      <c r="A698" s="6">
        <v>931000</v>
      </c>
      <c r="B698" s="285" t="s">
        <v>524</v>
      </c>
      <c r="C698" s="114">
        <f t="shared" ref="C698" si="145">SUM(C699:C699)</f>
        <v>10000</v>
      </c>
    </row>
    <row r="699" spans="1:3" s="14" customFormat="1" x14ac:dyDescent="0.2">
      <c r="A699" s="12">
        <v>931200</v>
      </c>
      <c r="B699" s="5" t="s">
        <v>460</v>
      </c>
      <c r="C699" s="113">
        <v>10000</v>
      </c>
    </row>
    <row r="700" spans="1:3" s="14" customFormat="1" x14ac:dyDescent="0.2">
      <c r="A700" s="115"/>
      <c r="B700" s="116" t="s">
        <v>504</v>
      </c>
      <c r="C700" s="117">
        <f>+C697+0</f>
        <v>10000</v>
      </c>
    </row>
    <row r="701" spans="1:3" s="14" customFormat="1" x14ac:dyDescent="0.2">
      <c r="A701" s="111"/>
      <c r="B701" s="284"/>
      <c r="C701" s="112"/>
    </row>
    <row r="702" spans="1:3" s="14" customFormat="1" x14ac:dyDescent="0.2">
      <c r="A702" s="111"/>
      <c r="B702" s="284"/>
      <c r="C702" s="112"/>
    </row>
    <row r="703" spans="1:3" s="14" customFormat="1" x14ac:dyDescent="0.2">
      <c r="A703" s="21" t="s">
        <v>633</v>
      </c>
      <c r="B703" s="18"/>
      <c r="C703" s="112"/>
    </row>
    <row r="704" spans="1:3" s="14" customFormat="1" x14ac:dyDescent="0.2">
      <c r="A704" s="21" t="s">
        <v>513</v>
      </c>
      <c r="B704" s="18"/>
      <c r="C704" s="112"/>
    </row>
    <row r="705" spans="1:3" s="14" customFormat="1" x14ac:dyDescent="0.2">
      <c r="A705" s="21" t="s">
        <v>573</v>
      </c>
      <c r="B705" s="18"/>
      <c r="C705" s="112"/>
    </row>
    <row r="706" spans="1:3" s="14" customFormat="1" x14ac:dyDescent="0.2">
      <c r="A706" s="21" t="s">
        <v>579</v>
      </c>
      <c r="B706" s="18"/>
      <c r="C706" s="112"/>
    </row>
    <row r="707" spans="1:3" s="14" customFormat="1" x14ac:dyDescent="0.2">
      <c r="A707" s="23"/>
      <c r="B707" s="18"/>
      <c r="C707" s="112"/>
    </row>
    <row r="708" spans="1:3" s="121" customFormat="1" x14ac:dyDescent="0.2">
      <c r="A708" s="23">
        <v>930000</v>
      </c>
      <c r="B708" s="123" t="s">
        <v>531</v>
      </c>
      <c r="C708" s="112">
        <f>+C709</f>
        <v>1400000</v>
      </c>
    </row>
    <row r="709" spans="1:3" s="20" customFormat="1" ht="19.5" x14ac:dyDescent="0.2">
      <c r="A709" s="6">
        <v>931000</v>
      </c>
      <c r="B709" s="285" t="s">
        <v>524</v>
      </c>
      <c r="C709" s="114">
        <f>SUM(C710:C710)</f>
        <v>1400000</v>
      </c>
    </row>
    <row r="710" spans="1:3" s="14" customFormat="1" x14ac:dyDescent="0.2">
      <c r="A710" s="12">
        <v>931200</v>
      </c>
      <c r="B710" s="5" t="s">
        <v>460</v>
      </c>
      <c r="C710" s="113">
        <v>1400000</v>
      </c>
    </row>
    <row r="711" spans="1:3" s="121" customFormat="1" ht="37.5" x14ac:dyDescent="0.2">
      <c r="A711" s="8" t="s">
        <v>1</v>
      </c>
      <c r="B711" s="3" t="s">
        <v>506</v>
      </c>
      <c r="C711" s="112">
        <v>600000</v>
      </c>
    </row>
    <row r="712" spans="1:3" s="126" customFormat="1" x14ac:dyDescent="0.2">
      <c r="A712" s="124"/>
      <c r="B712" s="116" t="s">
        <v>504</v>
      </c>
      <c r="C712" s="125">
        <f>+C708+C711</f>
        <v>2000000</v>
      </c>
    </row>
    <row r="713" spans="1:3" s="14" customFormat="1" x14ac:dyDescent="0.2">
      <c r="A713" s="111"/>
      <c r="B713" s="284"/>
      <c r="C713" s="112"/>
    </row>
    <row r="714" spans="1:3" s="14" customFormat="1" ht="19.5" x14ac:dyDescent="0.2">
      <c r="A714" s="21" t="s">
        <v>634</v>
      </c>
      <c r="B714" s="19"/>
      <c r="C714" s="112"/>
    </row>
    <row r="715" spans="1:3" s="14" customFormat="1" ht="19.5" x14ac:dyDescent="0.2">
      <c r="A715" s="21" t="s">
        <v>514</v>
      </c>
      <c r="B715" s="19"/>
      <c r="C715" s="112"/>
    </row>
    <row r="716" spans="1:3" s="14" customFormat="1" ht="19.5" x14ac:dyDescent="0.2">
      <c r="A716" s="21" t="s">
        <v>533</v>
      </c>
      <c r="B716" s="19"/>
      <c r="C716" s="112"/>
    </row>
    <row r="717" spans="1:3" s="14" customFormat="1" ht="19.5" x14ac:dyDescent="0.2">
      <c r="A717" s="21" t="s">
        <v>635</v>
      </c>
      <c r="B717" s="19"/>
      <c r="C717" s="112"/>
    </row>
    <row r="718" spans="1:3" s="14" customFormat="1" x14ac:dyDescent="0.2">
      <c r="A718" s="21"/>
      <c r="B718" s="16"/>
      <c r="C718" s="112"/>
    </row>
    <row r="719" spans="1:3" s="121" customFormat="1" x14ac:dyDescent="0.2">
      <c r="A719" s="8">
        <v>720000</v>
      </c>
      <c r="B719" s="3" t="s">
        <v>351</v>
      </c>
      <c r="C719" s="112">
        <f t="shared" ref="C719" si="146">+C720+C722+C724</f>
        <v>12641700</v>
      </c>
    </row>
    <row r="720" spans="1:3" s="20" customFormat="1" ht="19.5" x14ac:dyDescent="0.2">
      <c r="A720" s="22">
        <v>722000</v>
      </c>
      <c r="B720" s="17" t="s">
        <v>518</v>
      </c>
      <c r="C720" s="114">
        <f t="shared" ref="C720" si="147">SUM(C721:C721)</f>
        <v>12492700</v>
      </c>
    </row>
    <row r="721" spans="1:3" s="14" customFormat="1" x14ac:dyDescent="0.2">
      <c r="A721" s="11">
        <v>722500</v>
      </c>
      <c r="B721" s="5" t="s">
        <v>356</v>
      </c>
      <c r="C721" s="113">
        <v>12492700</v>
      </c>
    </row>
    <row r="722" spans="1:3" s="20" customFormat="1" ht="39" x14ac:dyDescent="0.2">
      <c r="A722" s="22">
        <v>728000</v>
      </c>
      <c r="B722" s="17" t="s">
        <v>371</v>
      </c>
      <c r="C722" s="114">
        <f t="shared" ref="C722" si="148">C723</f>
        <v>134000</v>
      </c>
    </row>
    <row r="723" spans="1:3" s="14" customFormat="1" x14ac:dyDescent="0.2">
      <c r="A723" s="11">
        <v>728200</v>
      </c>
      <c r="B723" s="5" t="s">
        <v>401</v>
      </c>
      <c r="C723" s="113">
        <v>134000</v>
      </c>
    </row>
    <row r="724" spans="1:3" s="20" customFormat="1" ht="19.5" x14ac:dyDescent="0.2">
      <c r="A724" s="22">
        <v>729000</v>
      </c>
      <c r="B724" s="7" t="s">
        <v>347</v>
      </c>
      <c r="C724" s="114">
        <f t="shared" ref="C724" si="149">C725</f>
        <v>15000</v>
      </c>
    </row>
    <row r="725" spans="1:3" s="14" customFormat="1" x14ac:dyDescent="0.2">
      <c r="A725" s="11">
        <v>729100</v>
      </c>
      <c r="B725" s="5" t="s">
        <v>347</v>
      </c>
      <c r="C725" s="113">
        <v>15000</v>
      </c>
    </row>
    <row r="726" spans="1:3" s="121" customFormat="1" x14ac:dyDescent="0.2">
      <c r="A726" s="8">
        <v>780000</v>
      </c>
      <c r="B726" s="3" t="s">
        <v>402</v>
      </c>
      <c r="C726" s="112">
        <f t="shared" ref="C726:C727" si="150">C727</f>
        <v>2590000</v>
      </c>
    </row>
    <row r="727" spans="1:3" s="20" customFormat="1" ht="19.5" x14ac:dyDescent="0.2">
      <c r="A727" s="22">
        <v>788000</v>
      </c>
      <c r="B727" s="17" t="s">
        <v>373</v>
      </c>
      <c r="C727" s="114">
        <f t="shared" si="150"/>
        <v>2590000</v>
      </c>
    </row>
    <row r="728" spans="1:3" s="14" customFormat="1" x14ac:dyDescent="0.2">
      <c r="A728" s="11">
        <v>788100</v>
      </c>
      <c r="B728" s="5" t="s">
        <v>373</v>
      </c>
      <c r="C728" s="113">
        <v>2590000</v>
      </c>
    </row>
    <row r="729" spans="1:3" s="121" customFormat="1" x14ac:dyDescent="0.2">
      <c r="A729" s="8">
        <v>810000</v>
      </c>
      <c r="B729" s="284" t="s">
        <v>522</v>
      </c>
      <c r="C729" s="112">
        <f>0+C730</f>
        <v>100000</v>
      </c>
    </row>
    <row r="730" spans="1:3" s="20" customFormat="1" ht="19.5" x14ac:dyDescent="0.2">
      <c r="A730" s="22">
        <v>816000</v>
      </c>
      <c r="B730" s="19" t="s">
        <v>475</v>
      </c>
      <c r="C730" s="114">
        <f t="shared" ref="C730" si="151">C731</f>
        <v>100000</v>
      </c>
    </row>
    <row r="731" spans="1:3" s="14" customFormat="1" x14ac:dyDescent="0.2">
      <c r="A731" s="11">
        <v>816100</v>
      </c>
      <c r="B731" s="18" t="s">
        <v>475</v>
      </c>
      <c r="C731" s="113">
        <v>100000</v>
      </c>
    </row>
    <row r="732" spans="1:3" s="121" customFormat="1" x14ac:dyDescent="0.2">
      <c r="A732" s="23">
        <v>930000</v>
      </c>
      <c r="B732" s="123" t="s">
        <v>531</v>
      </c>
      <c r="C732" s="112">
        <f t="shared" ref="C732" si="152">C733+C737</f>
        <v>466200</v>
      </c>
    </row>
    <row r="733" spans="1:3" s="20" customFormat="1" ht="19.5" x14ac:dyDescent="0.2">
      <c r="A733" s="6">
        <v>931000</v>
      </c>
      <c r="B733" s="285" t="s">
        <v>524</v>
      </c>
      <c r="C733" s="114">
        <f t="shared" ref="C733" si="153">C734+C735+C736</f>
        <v>296200</v>
      </c>
    </row>
    <row r="734" spans="1:3" s="14" customFormat="1" x14ac:dyDescent="0.2">
      <c r="A734" s="12">
        <v>931100</v>
      </c>
      <c r="B734" s="18" t="s">
        <v>459</v>
      </c>
      <c r="C734" s="113">
        <v>248700</v>
      </c>
    </row>
    <row r="735" spans="1:3" s="14" customFormat="1" x14ac:dyDescent="0.2">
      <c r="A735" s="12">
        <v>931300</v>
      </c>
      <c r="B735" s="136" t="s">
        <v>461</v>
      </c>
      <c r="C735" s="113">
        <v>6500</v>
      </c>
    </row>
    <row r="736" spans="1:3" s="14" customFormat="1" x14ac:dyDescent="0.2">
      <c r="A736" s="12">
        <v>931900</v>
      </c>
      <c r="B736" s="5" t="s">
        <v>524</v>
      </c>
      <c r="C736" s="113">
        <v>41000</v>
      </c>
    </row>
    <row r="737" spans="1:3" s="20" customFormat="1" ht="19.5" x14ac:dyDescent="0.2">
      <c r="A737" s="6">
        <v>938000</v>
      </c>
      <c r="B737" s="285" t="s">
        <v>394</v>
      </c>
      <c r="C737" s="114">
        <f t="shared" ref="C737" si="154">C738+C739</f>
        <v>170000</v>
      </c>
    </row>
    <row r="738" spans="1:3" s="14" customFormat="1" x14ac:dyDescent="0.2">
      <c r="A738" s="135">
        <v>938100</v>
      </c>
      <c r="B738" s="136" t="s">
        <v>462</v>
      </c>
      <c r="C738" s="113">
        <v>127000</v>
      </c>
    </row>
    <row r="739" spans="1:3" s="14" customFormat="1" x14ac:dyDescent="0.2">
      <c r="A739" s="135">
        <v>938200</v>
      </c>
      <c r="B739" s="136" t="s">
        <v>463</v>
      </c>
      <c r="C739" s="113">
        <v>43000</v>
      </c>
    </row>
    <row r="740" spans="1:3" s="14" customFormat="1" ht="37.5" x14ac:dyDescent="0.2">
      <c r="A740" s="8" t="s">
        <v>1</v>
      </c>
      <c r="B740" s="3" t="s">
        <v>506</v>
      </c>
      <c r="C740" s="112">
        <v>4000000</v>
      </c>
    </row>
    <row r="741" spans="1:3" s="131" customFormat="1" x14ac:dyDescent="0.2">
      <c r="A741" s="128"/>
      <c r="B741" s="129" t="s">
        <v>504</v>
      </c>
      <c r="C741" s="130">
        <f>+C719+C740+C726+C729+C732</f>
        <v>19797900</v>
      </c>
    </row>
    <row r="742" spans="1:3" s="14" customFormat="1" x14ac:dyDescent="0.2">
      <c r="A742" s="24"/>
      <c r="B742" s="284"/>
      <c r="C742" s="112"/>
    </row>
    <row r="743" spans="1:3" s="14" customFormat="1" x14ac:dyDescent="0.2">
      <c r="A743" s="24"/>
      <c r="B743" s="284"/>
      <c r="C743" s="112"/>
    </row>
    <row r="744" spans="1:3" s="14" customFormat="1" ht="19.5" x14ac:dyDescent="0.2">
      <c r="A744" s="21" t="s">
        <v>636</v>
      </c>
      <c r="B744" s="19"/>
      <c r="C744" s="112"/>
    </row>
    <row r="745" spans="1:3" s="14" customFormat="1" ht="19.5" x14ac:dyDescent="0.2">
      <c r="A745" s="21" t="s">
        <v>514</v>
      </c>
      <c r="B745" s="19"/>
      <c r="C745" s="112"/>
    </row>
    <row r="746" spans="1:3" s="14" customFormat="1" ht="19.5" x14ac:dyDescent="0.2">
      <c r="A746" s="21" t="s">
        <v>534</v>
      </c>
      <c r="B746" s="19"/>
      <c r="C746" s="112"/>
    </row>
    <row r="747" spans="1:3" s="14" customFormat="1" ht="19.5" x14ac:dyDescent="0.2">
      <c r="A747" s="21" t="s">
        <v>637</v>
      </c>
      <c r="B747" s="19"/>
      <c r="C747" s="112"/>
    </row>
    <row r="748" spans="1:3" s="14" customFormat="1" x14ac:dyDescent="0.2">
      <c r="A748" s="21"/>
      <c r="B748" s="16"/>
      <c r="C748" s="112"/>
    </row>
    <row r="749" spans="1:3" s="121" customFormat="1" x14ac:dyDescent="0.2">
      <c r="A749" s="8">
        <v>720000</v>
      </c>
      <c r="B749" s="3" t="s">
        <v>351</v>
      </c>
      <c r="C749" s="112">
        <f>+C750+0+C752</f>
        <v>11594500</v>
      </c>
    </row>
    <row r="750" spans="1:3" s="20" customFormat="1" ht="19.5" x14ac:dyDescent="0.2">
      <c r="A750" s="22">
        <v>722000</v>
      </c>
      <c r="B750" s="17" t="s">
        <v>518</v>
      </c>
      <c r="C750" s="114">
        <f t="shared" ref="C750" si="155">+C751</f>
        <v>11481500</v>
      </c>
    </row>
    <row r="751" spans="1:3" s="14" customFormat="1" x14ac:dyDescent="0.2">
      <c r="A751" s="11">
        <v>722500</v>
      </c>
      <c r="B751" s="5" t="s">
        <v>356</v>
      </c>
      <c r="C751" s="113">
        <v>11481500</v>
      </c>
    </row>
    <row r="752" spans="1:3" s="20" customFormat="1" ht="39" x14ac:dyDescent="0.2">
      <c r="A752" s="22">
        <v>728000</v>
      </c>
      <c r="B752" s="17" t="s">
        <v>371</v>
      </c>
      <c r="C752" s="114">
        <f>C753+C754</f>
        <v>113000</v>
      </c>
    </row>
    <row r="753" spans="1:3" s="14" customFormat="1" ht="37.5" x14ac:dyDescent="0.2">
      <c r="A753" s="11">
        <v>728100</v>
      </c>
      <c r="B753" s="5" t="s">
        <v>400</v>
      </c>
      <c r="C753" s="113">
        <v>70000</v>
      </c>
    </row>
    <row r="754" spans="1:3" s="14" customFormat="1" x14ac:dyDescent="0.2">
      <c r="A754" s="11">
        <v>728200</v>
      </c>
      <c r="B754" s="5" t="s">
        <v>401</v>
      </c>
      <c r="C754" s="113">
        <v>43000</v>
      </c>
    </row>
    <row r="755" spans="1:3" s="121" customFormat="1" x14ac:dyDescent="0.2">
      <c r="A755" s="8">
        <v>780000</v>
      </c>
      <c r="B755" s="3" t="s">
        <v>402</v>
      </c>
      <c r="C755" s="112">
        <f t="shared" ref="C755" si="156">C759+C756</f>
        <v>1717000</v>
      </c>
    </row>
    <row r="756" spans="1:3" s="20" customFormat="1" ht="19.5" x14ac:dyDescent="0.2">
      <c r="A756" s="22">
        <v>787000</v>
      </c>
      <c r="B756" s="7" t="s">
        <v>473</v>
      </c>
      <c r="C756" s="114">
        <f>+C757+C758</f>
        <v>86500</v>
      </c>
    </row>
    <row r="757" spans="1:3" s="14" customFormat="1" x14ac:dyDescent="0.2">
      <c r="A757" s="11">
        <v>787300</v>
      </c>
      <c r="B757" s="5" t="s">
        <v>403</v>
      </c>
      <c r="C757" s="113">
        <v>30500</v>
      </c>
    </row>
    <row r="758" spans="1:3" s="14" customFormat="1" x14ac:dyDescent="0.2">
      <c r="A758" s="11">
        <v>787900</v>
      </c>
      <c r="B758" s="5" t="s">
        <v>574</v>
      </c>
      <c r="C758" s="113">
        <v>56000</v>
      </c>
    </row>
    <row r="759" spans="1:3" s="20" customFormat="1" ht="19.5" x14ac:dyDescent="0.2">
      <c r="A759" s="22">
        <v>788000</v>
      </c>
      <c r="B759" s="17" t="s">
        <v>373</v>
      </c>
      <c r="C759" s="114">
        <f t="shared" ref="C759" si="157">C760</f>
        <v>1630500</v>
      </c>
    </row>
    <row r="760" spans="1:3" s="14" customFormat="1" x14ac:dyDescent="0.2">
      <c r="A760" s="11">
        <v>788100</v>
      </c>
      <c r="B760" s="5" t="s">
        <v>373</v>
      </c>
      <c r="C760" s="113">
        <v>1630500</v>
      </c>
    </row>
    <row r="761" spans="1:3" s="121" customFormat="1" x14ac:dyDescent="0.2">
      <c r="A761" s="8">
        <v>810000</v>
      </c>
      <c r="B761" s="284" t="s">
        <v>522</v>
      </c>
      <c r="C761" s="112">
        <f t="shared" ref="C761" si="158">C762</f>
        <v>41000</v>
      </c>
    </row>
    <row r="762" spans="1:3" s="20" customFormat="1" ht="19.5" x14ac:dyDescent="0.2">
      <c r="A762" s="22">
        <v>811000</v>
      </c>
      <c r="B762" s="19" t="s">
        <v>407</v>
      </c>
      <c r="C762" s="114">
        <f>C763+0</f>
        <v>41000</v>
      </c>
    </row>
    <row r="763" spans="1:3" s="14" customFormat="1" x14ac:dyDescent="0.2">
      <c r="A763" s="11">
        <v>811200</v>
      </c>
      <c r="B763" s="18" t="s">
        <v>409</v>
      </c>
      <c r="C763" s="113">
        <v>41000</v>
      </c>
    </row>
    <row r="764" spans="1:3" s="121" customFormat="1" x14ac:dyDescent="0.2">
      <c r="A764" s="23">
        <v>930000</v>
      </c>
      <c r="B764" s="123" t="s">
        <v>531</v>
      </c>
      <c r="C764" s="112">
        <f>+C765+C767</f>
        <v>166900</v>
      </c>
    </row>
    <row r="765" spans="1:3" s="14" customFormat="1" ht="19.5" x14ac:dyDescent="0.2">
      <c r="A765" s="6">
        <v>931000</v>
      </c>
      <c r="B765" s="285" t="s">
        <v>524</v>
      </c>
      <c r="C765" s="114">
        <f t="shared" ref="C765" si="159">+C766</f>
        <v>160800</v>
      </c>
    </row>
    <row r="766" spans="1:3" s="14" customFormat="1" x14ac:dyDescent="0.2">
      <c r="A766" s="12">
        <v>931100</v>
      </c>
      <c r="B766" s="5" t="s">
        <v>459</v>
      </c>
      <c r="C766" s="113">
        <v>160800</v>
      </c>
    </row>
    <row r="767" spans="1:3" s="20" customFormat="1" ht="19.5" x14ac:dyDescent="0.2">
      <c r="A767" s="22">
        <v>938000</v>
      </c>
      <c r="B767" s="7" t="s">
        <v>394</v>
      </c>
      <c r="C767" s="114">
        <f>C768</f>
        <v>6100</v>
      </c>
    </row>
    <row r="768" spans="1:3" s="14" customFormat="1" x14ac:dyDescent="0.2">
      <c r="A768" s="11">
        <v>938200</v>
      </c>
      <c r="B768" s="5" t="s">
        <v>463</v>
      </c>
      <c r="C768" s="113">
        <v>6100</v>
      </c>
    </row>
    <row r="769" spans="1:3" s="14" customFormat="1" ht="37.5" x14ac:dyDescent="0.2">
      <c r="A769" s="8" t="s">
        <v>1</v>
      </c>
      <c r="B769" s="3" t="s">
        <v>506</v>
      </c>
      <c r="C769" s="112">
        <v>6951600</v>
      </c>
    </row>
    <row r="770" spans="1:3" s="131" customFormat="1" x14ac:dyDescent="0.2">
      <c r="A770" s="128"/>
      <c r="B770" s="129" t="s">
        <v>504</v>
      </c>
      <c r="C770" s="130">
        <f>+C749+C764+C769+C755+C761+0</f>
        <v>20471000</v>
      </c>
    </row>
    <row r="771" spans="1:3" s="14" customFormat="1" x14ac:dyDescent="0.2">
      <c r="A771" s="24"/>
      <c r="B771" s="284"/>
      <c r="C771" s="112"/>
    </row>
    <row r="772" spans="1:3" s="14" customFormat="1" x14ac:dyDescent="0.2">
      <c r="A772" s="24"/>
      <c r="B772" s="284"/>
      <c r="C772" s="112"/>
    </row>
    <row r="773" spans="1:3" s="14" customFormat="1" ht="19.5" x14ac:dyDescent="0.2">
      <c r="A773" s="21" t="s">
        <v>638</v>
      </c>
      <c r="B773" s="19"/>
      <c r="C773" s="112"/>
    </row>
    <row r="774" spans="1:3" s="14" customFormat="1" ht="19.5" x14ac:dyDescent="0.2">
      <c r="A774" s="21" t="s">
        <v>514</v>
      </c>
      <c r="B774" s="19"/>
      <c r="C774" s="112"/>
    </row>
    <row r="775" spans="1:3" s="14" customFormat="1" ht="19.5" x14ac:dyDescent="0.2">
      <c r="A775" s="21" t="s">
        <v>535</v>
      </c>
      <c r="B775" s="19"/>
      <c r="C775" s="112"/>
    </row>
    <row r="776" spans="1:3" s="14" customFormat="1" ht="19.5" x14ac:dyDescent="0.2">
      <c r="A776" s="21" t="s">
        <v>579</v>
      </c>
      <c r="B776" s="19"/>
      <c r="C776" s="112"/>
    </row>
    <row r="777" spans="1:3" s="14" customFormat="1" x14ac:dyDescent="0.2">
      <c r="A777" s="21"/>
      <c r="B777" s="16"/>
      <c r="C777" s="112"/>
    </row>
    <row r="778" spans="1:3" s="121" customFormat="1" x14ac:dyDescent="0.2">
      <c r="A778" s="8">
        <v>720000</v>
      </c>
      <c r="B778" s="3" t="s">
        <v>351</v>
      </c>
      <c r="C778" s="112">
        <f t="shared" ref="C778" si="160">+C779</f>
        <v>425000</v>
      </c>
    </row>
    <row r="779" spans="1:3" s="20" customFormat="1" ht="19.5" x14ac:dyDescent="0.2">
      <c r="A779" s="22">
        <v>722000</v>
      </c>
      <c r="B779" s="17" t="s">
        <v>518</v>
      </c>
      <c r="C779" s="114">
        <f t="shared" ref="C779" si="161">SUM(C780:C780)</f>
        <v>425000</v>
      </c>
    </row>
    <row r="780" spans="1:3" s="14" customFormat="1" x14ac:dyDescent="0.2">
      <c r="A780" s="11">
        <v>722500</v>
      </c>
      <c r="B780" s="5" t="s">
        <v>356</v>
      </c>
      <c r="C780" s="113">
        <v>425000</v>
      </c>
    </row>
    <row r="781" spans="1:3" s="121" customFormat="1" x14ac:dyDescent="0.2">
      <c r="A781" s="8">
        <v>780000</v>
      </c>
      <c r="B781" s="3" t="s">
        <v>402</v>
      </c>
      <c r="C781" s="112">
        <f t="shared" ref="C781:C782" si="162">C782</f>
        <v>66000</v>
      </c>
    </row>
    <row r="782" spans="1:3" s="20" customFormat="1" ht="19.5" x14ac:dyDescent="0.2">
      <c r="A782" s="22">
        <v>788000</v>
      </c>
      <c r="B782" s="17" t="s">
        <v>373</v>
      </c>
      <c r="C782" s="114">
        <f t="shared" si="162"/>
        <v>66000</v>
      </c>
    </row>
    <row r="783" spans="1:3" s="14" customFormat="1" x14ac:dyDescent="0.2">
      <c r="A783" s="11">
        <v>788100</v>
      </c>
      <c r="B783" s="5" t="s">
        <v>373</v>
      </c>
      <c r="C783" s="113">
        <v>66000</v>
      </c>
    </row>
    <row r="784" spans="1:3" s="121" customFormat="1" ht="37.5" x14ac:dyDescent="0.2">
      <c r="A784" s="8" t="s">
        <v>1</v>
      </c>
      <c r="B784" s="3" t="s">
        <v>506</v>
      </c>
      <c r="C784" s="112">
        <v>20000</v>
      </c>
    </row>
    <row r="785" spans="1:5" s="131" customFormat="1" x14ac:dyDescent="0.2">
      <c r="A785" s="128"/>
      <c r="B785" s="129" t="s">
        <v>504</v>
      </c>
      <c r="C785" s="130">
        <f t="shared" ref="C785" si="163">+C778+C781+C784</f>
        <v>511000</v>
      </c>
    </row>
    <row r="786" spans="1:5" s="14" customFormat="1" x14ac:dyDescent="0.2">
      <c r="A786" s="24"/>
      <c r="B786" s="284"/>
      <c r="C786" s="112"/>
    </row>
    <row r="787" spans="1:5" s="14" customFormat="1" ht="19.5" x14ac:dyDescent="0.2">
      <c r="A787" s="21" t="s">
        <v>639</v>
      </c>
      <c r="B787" s="19"/>
      <c r="C787" s="112"/>
    </row>
    <row r="788" spans="1:5" s="14" customFormat="1" ht="19.5" x14ac:dyDescent="0.2">
      <c r="A788" s="21" t="s">
        <v>514</v>
      </c>
      <c r="B788" s="19"/>
      <c r="C788" s="112"/>
    </row>
    <row r="789" spans="1:5" s="14" customFormat="1" ht="19.5" x14ac:dyDescent="0.2">
      <c r="A789" s="21" t="s">
        <v>575</v>
      </c>
      <c r="B789" s="19"/>
      <c r="C789" s="112"/>
    </row>
    <row r="790" spans="1:5" s="14" customFormat="1" ht="19.5" x14ac:dyDescent="0.2">
      <c r="A790" s="21" t="s">
        <v>579</v>
      </c>
      <c r="B790" s="19"/>
      <c r="C790" s="112"/>
    </row>
    <row r="791" spans="1:5" s="14" customFormat="1" x14ac:dyDescent="0.2">
      <c r="A791" s="21"/>
      <c r="B791" s="16"/>
      <c r="C791" s="112"/>
    </row>
    <row r="792" spans="1:5" s="121" customFormat="1" x14ac:dyDescent="0.2">
      <c r="A792" s="8">
        <v>720000</v>
      </c>
      <c r="B792" s="3" t="s">
        <v>351</v>
      </c>
      <c r="C792" s="112">
        <f t="shared" ref="C792" si="164">+C793</f>
        <v>14600</v>
      </c>
    </row>
    <row r="793" spans="1:5" s="20" customFormat="1" ht="19.5" x14ac:dyDescent="0.2">
      <c r="A793" s="22">
        <v>722000</v>
      </c>
      <c r="B793" s="17" t="s">
        <v>518</v>
      </c>
      <c r="C793" s="114">
        <f t="shared" ref="C793" si="165">SUM(C794:C794)</f>
        <v>14600</v>
      </c>
    </row>
    <row r="794" spans="1:5" s="14" customFormat="1" x14ac:dyDescent="0.2">
      <c r="A794" s="11">
        <v>722500</v>
      </c>
      <c r="B794" s="5" t="s">
        <v>356</v>
      </c>
      <c r="C794" s="113">
        <v>14600</v>
      </c>
      <c r="E794" s="127"/>
    </row>
    <row r="795" spans="1:5" s="121" customFormat="1" ht="37.5" x14ac:dyDescent="0.2">
      <c r="A795" s="8" t="s">
        <v>1</v>
      </c>
      <c r="B795" s="3" t="s">
        <v>506</v>
      </c>
      <c r="C795" s="112">
        <v>15400</v>
      </c>
    </row>
    <row r="796" spans="1:5" s="131" customFormat="1" x14ac:dyDescent="0.2">
      <c r="A796" s="128"/>
      <c r="B796" s="129" t="s">
        <v>504</v>
      </c>
      <c r="C796" s="130">
        <f t="shared" ref="C796" si="166">+C792+C795</f>
        <v>30000</v>
      </c>
    </row>
    <row r="797" spans="1:5" s="121" customFormat="1" x14ac:dyDescent="0.2">
      <c r="A797" s="111"/>
      <c r="B797" s="284"/>
      <c r="C797" s="112"/>
    </row>
    <row r="798" spans="1:5" s="121" customFormat="1" x14ac:dyDescent="0.2">
      <c r="A798" s="111"/>
      <c r="B798" s="284"/>
      <c r="C798" s="112"/>
    </row>
    <row r="799" spans="1:5" s="14" customFormat="1" ht="19.5" x14ac:dyDescent="0.2">
      <c r="A799" s="21" t="s">
        <v>640</v>
      </c>
      <c r="B799" s="19"/>
      <c r="C799" s="112"/>
    </row>
    <row r="800" spans="1:5" s="14" customFormat="1" ht="19.5" x14ac:dyDescent="0.2">
      <c r="A800" s="21" t="s">
        <v>514</v>
      </c>
      <c r="B800" s="19"/>
      <c r="C800" s="112"/>
    </row>
    <row r="801" spans="1:3" s="14" customFormat="1" ht="19.5" x14ac:dyDescent="0.2">
      <c r="A801" s="21" t="s">
        <v>536</v>
      </c>
      <c r="B801" s="19"/>
      <c r="C801" s="112"/>
    </row>
    <row r="802" spans="1:3" s="14" customFormat="1" ht="19.5" x14ac:dyDescent="0.2">
      <c r="A802" s="21" t="s">
        <v>641</v>
      </c>
      <c r="B802" s="19"/>
      <c r="C802" s="112"/>
    </row>
    <row r="803" spans="1:3" s="14" customFormat="1" x14ac:dyDescent="0.2">
      <c r="A803" s="21"/>
      <c r="B803" s="16"/>
      <c r="C803" s="112"/>
    </row>
    <row r="804" spans="1:3" s="14" customFormat="1" x14ac:dyDescent="0.2">
      <c r="A804" s="21"/>
      <c r="B804" s="16"/>
      <c r="C804" s="112"/>
    </row>
    <row r="805" spans="1:3" s="121" customFormat="1" x14ac:dyDescent="0.2">
      <c r="A805" s="8">
        <v>720000</v>
      </c>
      <c r="B805" s="3" t="s">
        <v>351</v>
      </c>
      <c r="C805" s="112">
        <f>+C806+0+C808+0</f>
        <v>2233200</v>
      </c>
    </row>
    <row r="806" spans="1:3" s="20" customFormat="1" ht="19.5" x14ac:dyDescent="0.2">
      <c r="A806" s="22">
        <v>722000</v>
      </c>
      <c r="B806" s="17" t="s">
        <v>518</v>
      </c>
      <c r="C806" s="114">
        <f t="shared" ref="C806" si="167">SUM(C807:C807)</f>
        <v>2198200</v>
      </c>
    </row>
    <row r="807" spans="1:3" s="14" customFormat="1" x14ac:dyDescent="0.2">
      <c r="A807" s="11">
        <v>722500</v>
      </c>
      <c r="B807" s="5" t="s">
        <v>356</v>
      </c>
      <c r="C807" s="113">
        <v>2198200</v>
      </c>
    </row>
    <row r="808" spans="1:3" s="20" customFormat="1" ht="39" x14ac:dyDescent="0.2">
      <c r="A808" s="22">
        <v>728000</v>
      </c>
      <c r="B808" s="17" t="s">
        <v>371</v>
      </c>
      <c r="C808" s="114">
        <f t="shared" ref="C808" si="168">+C809</f>
        <v>35000</v>
      </c>
    </row>
    <row r="809" spans="1:3" s="14" customFormat="1" x14ac:dyDescent="0.2">
      <c r="A809" s="11">
        <v>728200</v>
      </c>
      <c r="B809" s="5" t="s">
        <v>401</v>
      </c>
      <c r="C809" s="113">
        <v>35000</v>
      </c>
    </row>
    <row r="810" spans="1:3" s="121" customFormat="1" x14ac:dyDescent="0.2">
      <c r="A810" s="23">
        <v>810000</v>
      </c>
      <c r="B810" s="284" t="s">
        <v>522</v>
      </c>
      <c r="C810" s="112">
        <f t="shared" ref="C810:C811" si="169">C811</f>
        <v>230000</v>
      </c>
    </row>
    <row r="811" spans="1:3" s="20" customFormat="1" ht="19.5" x14ac:dyDescent="0.2">
      <c r="A811" s="22">
        <v>816000</v>
      </c>
      <c r="B811" s="7" t="s">
        <v>475</v>
      </c>
      <c r="C811" s="114">
        <f t="shared" si="169"/>
        <v>230000</v>
      </c>
    </row>
    <row r="812" spans="1:3" s="14" customFormat="1" x14ac:dyDescent="0.2">
      <c r="A812" s="11">
        <v>816100</v>
      </c>
      <c r="B812" s="5" t="s">
        <v>475</v>
      </c>
      <c r="C812" s="113">
        <v>230000</v>
      </c>
    </row>
    <row r="813" spans="1:3" s="14" customFormat="1" ht="37.5" x14ac:dyDescent="0.2">
      <c r="A813" s="23">
        <v>880000</v>
      </c>
      <c r="B813" s="10" t="s">
        <v>537</v>
      </c>
      <c r="C813" s="114">
        <f t="shared" ref="C813:C814" si="170">+C814</f>
        <v>108000</v>
      </c>
    </row>
    <row r="814" spans="1:3" s="20" customFormat="1" ht="39" x14ac:dyDescent="0.2">
      <c r="A814" s="156">
        <v>881000</v>
      </c>
      <c r="B814" s="7" t="s">
        <v>415</v>
      </c>
      <c r="C814" s="114">
        <f t="shared" si="170"/>
        <v>108000</v>
      </c>
    </row>
    <row r="815" spans="1:3" s="14" customFormat="1" ht="37.5" x14ac:dyDescent="0.2">
      <c r="A815" s="11">
        <v>881200</v>
      </c>
      <c r="B815" s="5" t="s">
        <v>415</v>
      </c>
      <c r="C815" s="113">
        <v>108000</v>
      </c>
    </row>
    <row r="816" spans="1:3" s="121" customFormat="1" x14ac:dyDescent="0.2">
      <c r="A816" s="23">
        <v>930000</v>
      </c>
      <c r="B816" s="123" t="s">
        <v>531</v>
      </c>
      <c r="C816" s="112">
        <f t="shared" ref="C816" si="171">C817</f>
        <v>73000</v>
      </c>
    </row>
    <row r="817" spans="1:3" s="20" customFormat="1" ht="19.5" x14ac:dyDescent="0.2">
      <c r="A817" s="6">
        <v>931000</v>
      </c>
      <c r="B817" s="285" t="s">
        <v>524</v>
      </c>
      <c r="C817" s="114">
        <f t="shared" ref="C817" si="172">C818+C819</f>
        <v>73000</v>
      </c>
    </row>
    <row r="818" spans="1:3" s="14" customFormat="1" x14ac:dyDescent="0.2">
      <c r="A818" s="12">
        <v>931100</v>
      </c>
      <c r="B818" s="5" t="s">
        <v>459</v>
      </c>
      <c r="C818" s="113">
        <v>58000</v>
      </c>
    </row>
    <row r="819" spans="1:3" s="14" customFormat="1" x14ac:dyDescent="0.2">
      <c r="A819" s="12">
        <v>931900</v>
      </c>
      <c r="B819" s="5" t="s">
        <v>524</v>
      </c>
      <c r="C819" s="113">
        <v>15000</v>
      </c>
    </row>
    <row r="820" spans="1:3" s="121" customFormat="1" ht="37.5" x14ac:dyDescent="0.2">
      <c r="A820" s="8" t="s">
        <v>1</v>
      </c>
      <c r="B820" s="3" t="s">
        <v>506</v>
      </c>
      <c r="C820" s="112">
        <v>491100</v>
      </c>
    </row>
    <row r="821" spans="1:3" s="131" customFormat="1" x14ac:dyDescent="0.2">
      <c r="A821" s="128"/>
      <c r="B821" s="129" t="s">
        <v>504</v>
      </c>
      <c r="C821" s="130">
        <f>+C816+C820+C805+0+C810+C813</f>
        <v>3135300</v>
      </c>
    </row>
    <row r="822" spans="1:3" s="121" customFormat="1" x14ac:dyDescent="0.2">
      <c r="A822" s="111"/>
      <c r="B822" s="284"/>
      <c r="C822" s="112"/>
    </row>
    <row r="823" spans="1:3" s="121" customFormat="1" x14ac:dyDescent="0.2">
      <c r="A823" s="111"/>
      <c r="B823" s="284"/>
      <c r="C823" s="112"/>
    </row>
    <row r="824" spans="1:3" s="121" customFormat="1" ht="19.5" x14ac:dyDescent="0.2">
      <c r="A824" s="21" t="s">
        <v>642</v>
      </c>
      <c r="B824" s="19"/>
      <c r="C824" s="112"/>
    </row>
    <row r="825" spans="1:3" s="121" customFormat="1" ht="19.5" x14ac:dyDescent="0.2">
      <c r="A825" s="21" t="s">
        <v>515</v>
      </c>
      <c r="B825" s="19"/>
      <c r="C825" s="112"/>
    </row>
    <row r="826" spans="1:3" s="121" customFormat="1" ht="19.5" x14ac:dyDescent="0.2">
      <c r="A826" s="21" t="s">
        <v>535</v>
      </c>
      <c r="B826" s="19"/>
      <c r="C826" s="112"/>
    </row>
    <row r="827" spans="1:3" s="121" customFormat="1" ht="19.5" x14ac:dyDescent="0.2">
      <c r="A827" s="21" t="s">
        <v>579</v>
      </c>
      <c r="B827" s="19"/>
      <c r="C827" s="112"/>
    </row>
    <row r="828" spans="1:3" s="121" customFormat="1" x14ac:dyDescent="0.2">
      <c r="A828" s="21"/>
      <c r="B828" s="16"/>
      <c r="C828" s="112"/>
    </row>
    <row r="829" spans="1:3" s="121" customFormat="1" ht="37.5" x14ac:dyDescent="0.2">
      <c r="A829" s="8" t="s">
        <v>1</v>
      </c>
      <c r="B829" s="3" t="s">
        <v>506</v>
      </c>
      <c r="C829" s="112">
        <v>928900</v>
      </c>
    </row>
    <row r="830" spans="1:3" s="14" customFormat="1" x14ac:dyDescent="0.2">
      <c r="A830" s="128"/>
      <c r="B830" s="129" t="s">
        <v>504</v>
      </c>
      <c r="C830" s="130">
        <f t="shared" ref="C830" si="173">C829</f>
        <v>928900</v>
      </c>
    </row>
    <row r="831" spans="1:3" s="14" customFormat="1" x14ac:dyDescent="0.2">
      <c r="A831" s="111"/>
      <c r="B831" s="284"/>
      <c r="C831" s="112"/>
    </row>
    <row r="832" spans="1:3" s="14" customFormat="1" x14ac:dyDescent="0.2">
      <c r="A832" s="111"/>
      <c r="B832" s="284"/>
      <c r="C832" s="112"/>
    </row>
    <row r="833" spans="1:3" s="14" customFormat="1" ht="19.5" x14ac:dyDescent="0.2">
      <c r="A833" s="21" t="s">
        <v>643</v>
      </c>
      <c r="B833" s="19"/>
      <c r="C833" s="112"/>
    </row>
    <row r="834" spans="1:3" s="14" customFormat="1" ht="19.5" x14ac:dyDescent="0.2">
      <c r="A834" s="21" t="s">
        <v>516</v>
      </c>
      <c r="B834" s="19"/>
      <c r="C834" s="112"/>
    </row>
    <row r="835" spans="1:3" s="14" customFormat="1" ht="19.5" x14ac:dyDescent="0.2">
      <c r="A835" s="21" t="s">
        <v>554</v>
      </c>
      <c r="B835" s="19"/>
      <c r="C835" s="112"/>
    </row>
    <row r="836" spans="1:3" s="14" customFormat="1" ht="19.5" x14ac:dyDescent="0.2">
      <c r="A836" s="21" t="s">
        <v>579</v>
      </c>
      <c r="B836" s="19"/>
      <c r="C836" s="112"/>
    </row>
    <row r="837" spans="1:3" s="14" customFormat="1" x14ac:dyDescent="0.2">
      <c r="A837" s="21"/>
      <c r="B837" s="16"/>
      <c r="C837" s="112"/>
    </row>
    <row r="838" spans="1:3" s="14" customFormat="1" ht="37.5" x14ac:dyDescent="0.2">
      <c r="A838" s="8" t="s">
        <v>1</v>
      </c>
      <c r="B838" s="3" t="s">
        <v>506</v>
      </c>
      <c r="C838" s="112">
        <v>9000</v>
      </c>
    </row>
    <row r="839" spans="1:3" s="14" customFormat="1" x14ac:dyDescent="0.2">
      <c r="A839" s="128"/>
      <c r="B839" s="129" t="s">
        <v>504</v>
      </c>
      <c r="C839" s="130">
        <f t="shared" ref="C839" si="174">C838</f>
        <v>9000</v>
      </c>
    </row>
    <row r="840" spans="1:3" s="14" customFormat="1" ht="18.75" customHeight="1" x14ac:dyDescent="0.2">
      <c r="A840" s="111"/>
      <c r="B840" s="284"/>
      <c r="C840" s="112"/>
    </row>
    <row r="841" spans="1:3" s="14" customFormat="1" ht="18.75" customHeight="1" x14ac:dyDescent="0.2">
      <c r="A841" s="111"/>
      <c r="B841" s="284"/>
      <c r="C841" s="112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79" firstPageNumber="132" orientation="portrait" useFirstPageNumber="1" r:id="rId1"/>
  <headerFooter>
    <oddFooter>&amp;C&amp;14&amp;P</oddFooter>
  </headerFooter>
  <rowBreaks count="25" manualBreakCount="25">
    <brk id="32" max="16383" man="1"/>
    <brk id="76" max="16383" man="1"/>
    <brk id="110" max="16383" man="1"/>
    <brk id="144" max="16383" man="1"/>
    <brk id="179" max="2" man="1"/>
    <brk id="216" max="2" man="1"/>
    <brk id="246" max="16383" man="1"/>
    <brk id="273" max="2" man="1"/>
    <brk id="294" max="16383" man="1"/>
    <brk id="321" max="2" man="1"/>
    <brk id="348" max="16383" man="1"/>
    <brk id="372" max="16383" man="1"/>
    <brk id="408" max="16383" man="1"/>
    <brk id="444" max="16383" man="1"/>
    <brk id="480" max="16383" man="1"/>
    <brk id="516" max="16383" man="1"/>
    <brk id="552" max="16383" man="1"/>
    <brk id="588" max="2" man="1"/>
    <brk id="630" max="16383" man="1"/>
    <brk id="666" max="16383" man="1"/>
    <brk id="701" max="16383" man="1"/>
    <brk id="742" max="16383" man="1"/>
    <brk id="771" max="2" man="1"/>
    <brk id="797" max="2" man="1"/>
    <brk id="8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2025-12-10T13:54:48Z</cp:lastPrinted>
  <dcterms:created xsi:type="dcterms:W3CDTF">2018-04-16T06:34:24Z</dcterms:created>
  <dcterms:modified xsi:type="dcterms:W3CDTF">2025-12-10T14:29:44Z</dcterms:modified>
</cp:coreProperties>
</file>